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16" i="12"/>
  <c r="F39" i="1" s="1"/>
  <c r="F40" s="1"/>
  <c r="F9" i="12"/>
  <c r="G9"/>
  <c r="M9" s="1"/>
  <c r="I9"/>
  <c r="K9"/>
  <c r="O9"/>
  <c r="Q9"/>
  <c r="U9"/>
  <c r="F10"/>
  <c r="G10" s="1"/>
  <c r="I10"/>
  <c r="K10"/>
  <c r="O10"/>
  <c r="Q10"/>
  <c r="U10"/>
  <c r="F11"/>
  <c r="G11" s="1"/>
  <c r="M11" s="1"/>
  <c r="I11"/>
  <c r="K11"/>
  <c r="O11"/>
  <c r="Q11"/>
  <c r="U11"/>
  <c r="F12"/>
  <c r="G12"/>
  <c r="M12" s="1"/>
  <c r="I12"/>
  <c r="K12"/>
  <c r="O12"/>
  <c r="Q12"/>
  <c r="U12"/>
  <c r="F14"/>
  <c r="G14"/>
  <c r="M14" s="1"/>
  <c r="I14"/>
  <c r="K14"/>
  <c r="O14"/>
  <c r="Q14"/>
  <c r="U14"/>
  <c r="F16"/>
  <c r="G16" s="1"/>
  <c r="M16" s="1"/>
  <c r="I16"/>
  <c r="K16"/>
  <c r="O16"/>
  <c r="Q16"/>
  <c r="U16"/>
  <c r="F17"/>
  <c r="G17" s="1"/>
  <c r="M17" s="1"/>
  <c r="I17"/>
  <c r="K17"/>
  <c r="O17"/>
  <c r="Q17"/>
  <c r="U17"/>
  <c r="F19"/>
  <c r="G19"/>
  <c r="M19" s="1"/>
  <c r="I19"/>
  <c r="K19"/>
  <c r="O19"/>
  <c r="Q19"/>
  <c r="U19"/>
  <c r="F20"/>
  <c r="G20"/>
  <c r="M20" s="1"/>
  <c r="I20"/>
  <c r="K20"/>
  <c r="O20"/>
  <c r="Q20"/>
  <c r="U20"/>
  <c r="F23"/>
  <c r="G23" s="1"/>
  <c r="M23" s="1"/>
  <c r="I23"/>
  <c r="K23"/>
  <c r="O23"/>
  <c r="Q23"/>
  <c r="U23"/>
  <c r="F24"/>
  <c r="G24" s="1"/>
  <c r="M24" s="1"/>
  <c r="I24"/>
  <c r="K24"/>
  <c r="O24"/>
  <c r="Q24"/>
  <c r="U24"/>
  <c r="F25"/>
  <c r="G25"/>
  <c r="M25" s="1"/>
  <c r="I25"/>
  <c r="K25"/>
  <c r="O25"/>
  <c r="Q25"/>
  <c r="U25"/>
  <c r="F26"/>
  <c r="G26"/>
  <c r="M26" s="1"/>
  <c r="I26"/>
  <c r="K26"/>
  <c r="O26"/>
  <c r="Q26"/>
  <c r="U26"/>
  <c r="F27"/>
  <c r="G27" s="1"/>
  <c r="M27" s="1"/>
  <c r="I27"/>
  <c r="K27"/>
  <c r="O27"/>
  <c r="Q27"/>
  <c r="U27"/>
  <c r="F29"/>
  <c r="G29" s="1"/>
  <c r="M29" s="1"/>
  <c r="I29"/>
  <c r="K29"/>
  <c r="O29"/>
  <c r="Q29"/>
  <c r="U29"/>
  <c r="F31"/>
  <c r="G31"/>
  <c r="M31" s="1"/>
  <c r="I31"/>
  <c r="K31"/>
  <c r="O31"/>
  <c r="Q31"/>
  <c r="U31"/>
  <c r="F32"/>
  <c r="G32"/>
  <c r="M32" s="1"/>
  <c r="I32"/>
  <c r="K32"/>
  <c r="O32"/>
  <c r="Q32"/>
  <c r="U32"/>
  <c r="F33"/>
  <c r="G33" s="1"/>
  <c r="M33" s="1"/>
  <c r="I33"/>
  <c r="K33"/>
  <c r="O33"/>
  <c r="Q33"/>
  <c r="U33"/>
  <c r="F35"/>
  <c r="G35" s="1"/>
  <c r="M35" s="1"/>
  <c r="I35"/>
  <c r="K35"/>
  <c r="O35"/>
  <c r="Q35"/>
  <c r="U35"/>
  <c r="F36"/>
  <c r="G36"/>
  <c r="M36" s="1"/>
  <c r="I36"/>
  <c r="K36"/>
  <c r="O36"/>
  <c r="Q36"/>
  <c r="U36"/>
  <c r="F38"/>
  <c r="G38"/>
  <c r="M38" s="1"/>
  <c r="I38"/>
  <c r="K38"/>
  <c r="O38"/>
  <c r="Q38"/>
  <c r="U38"/>
  <c r="F39"/>
  <c r="G39" s="1"/>
  <c r="M39" s="1"/>
  <c r="I39"/>
  <c r="K39"/>
  <c r="O39"/>
  <c r="Q39"/>
  <c r="U39"/>
  <c r="F42"/>
  <c r="G42" s="1"/>
  <c r="M42" s="1"/>
  <c r="I42"/>
  <c r="K42"/>
  <c r="O42"/>
  <c r="Q42"/>
  <c r="U42"/>
  <c r="F44"/>
  <c r="G44"/>
  <c r="M44" s="1"/>
  <c r="I44"/>
  <c r="K44"/>
  <c r="O44"/>
  <c r="Q44"/>
  <c r="U44"/>
  <c r="F45"/>
  <c r="G45"/>
  <c r="M45" s="1"/>
  <c r="I45"/>
  <c r="K45"/>
  <c r="O45"/>
  <c r="Q45"/>
  <c r="U45"/>
  <c r="F46"/>
  <c r="G46" s="1"/>
  <c r="M46" s="1"/>
  <c r="I46"/>
  <c r="K46"/>
  <c r="O46"/>
  <c r="Q46"/>
  <c r="U46"/>
  <c r="F48"/>
  <c r="G48" s="1"/>
  <c r="M48" s="1"/>
  <c r="I48"/>
  <c r="K48"/>
  <c r="O48"/>
  <c r="Q48"/>
  <c r="U48"/>
  <c r="F57"/>
  <c r="G57"/>
  <c r="M57" s="1"/>
  <c r="I57"/>
  <c r="K57"/>
  <c r="O57"/>
  <c r="Q57"/>
  <c r="U57"/>
  <c r="F60"/>
  <c r="G60"/>
  <c r="M60" s="1"/>
  <c r="I60"/>
  <c r="K60"/>
  <c r="O60"/>
  <c r="Q60"/>
  <c r="U60"/>
  <c r="F65"/>
  <c r="G65" s="1"/>
  <c r="M65" s="1"/>
  <c r="I65"/>
  <c r="K65"/>
  <c r="O65"/>
  <c r="Q65"/>
  <c r="U65"/>
  <c r="F67"/>
  <c r="G67" s="1"/>
  <c r="M67" s="1"/>
  <c r="I67"/>
  <c r="K67"/>
  <c r="O67"/>
  <c r="Q67"/>
  <c r="U67"/>
  <c r="F70"/>
  <c r="G70"/>
  <c r="M70" s="1"/>
  <c r="I70"/>
  <c r="K70"/>
  <c r="O70"/>
  <c r="Q70"/>
  <c r="U70"/>
  <c r="F72"/>
  <c r="G72"/>
  <c r="M72" s="1"/>
  <c r="I72"/>
  <c r="K72"/>
  <c r="O72"/>
  <c r="Q72"/>
  <c r="U72"/>
  <c r="F76"/>
  <c r="G76" s="1"/>
  <c r="M76" s="1"/>
  <c r="I76"/>
  <c r="K76"/>
  <c r="O76"/>
  <c r="Q76"/>
  <c r="U76"/>
  <c r="F77"/>
  <c r="G77" s="1"/>
  <c r="M77" s="1"/>
  <c r="I77"/>
  <c r="K77"/>
  <c r="O77"/>
  <c r="Q77"/>
  <c r="U77"/>
  <c r="F78"/>
  <c r="G78"/>
  <c r="M78" s="1"/>
  <c r="I78"/>
  <c r="K78"/>
  <c r="O78"/>
  <c r="Q78"/>
  <c r="U78"/>
  <c r="F79"/>
  <c r="G79"/>
  <c r="M79" s="1"/>
  <c r="I79"/>
  <c r="K79"/>
  <c r="O79"/>
  <c r="Q79"/>
  <c r="U79"/>
  <c r="F81"/>
  <c r="G81" s="1"/>
  <c r="M81" s="1"/>
  <c r="I81"/>
  <c r="K81"/>
  <c r="O81"/>
  <c r="Q81"/>
  <c r="U81"/>
  <c r="F82"/>
  <c r="G82" s="1"/>
  <c r="M82" s="1"/>
  <c r="I82"/>
  <c r="K82"/>
  <c r="O82"/>
  <c r="Q82"/>
  <c r="U82"/>
  <c r="F83"/>
  <c r="G83"/>
  <c r="M83" s="1"/>
  <c r="I83"/>
  <c r="K83"/>
  <c r="O83"/>
  <c r="Q83"/>
  <c r="U83"/>
  <c r="F84"/>
  <c r="G84"/>
  <c r="M84" s="1"/>
  <c r="I84"/>
  <c r="K84"/>
  <c r="O84"/>
  <c r="Q84"/>
  <c r="U84"/>
  <c r="F85"/>
  <c r="G85" s="1"/>
  <c r="M85" s="1"/>
  <c r="I85"/>
  <c r="K85"/>
  <c r="O85"/>
  <c r="Q85"/>
  <c r="U85"/>
  <c r="F86"/>
  <c r="G86" s="1"/>
  <c r="M86" s="1"/>
  <c r="I86"/>
  <c r="K86"/>
  <c r="O86"/>
  <c r="Q86"/>
  <c r="U86"/>
  <c r="F87"/>
  <c r="G87"/>
  <c r="M87" s="1"/>
  <c r="I87"/>
  <c r="K87"/>
  <c r="O87"/>
  <c r="Q87"/>
  <c r="U87"/>
  <c r="F88"/>
  <c r="G88"/>
  <c r="M88" s="1"/>
  <c r="I88"/>
  <c r="K88"/>
  <c r="O88"/>
  <c r="Q88"/>
  <c r="U88"/>
  <c r="F89"/>
  <c r="G89" s="1"/>
  <c r="M89" s="1"/>
  <c r="I89"/>
  <c r="K89"/>
  <c r="O89"/>
  <c r="Q89"/>
  <c r="U89"/>
  <c r="F90"/>
  <c r="G90" s="1"/>
  <c r="M90" s="1"/>
  <c r="I90"/>
  <c r="K90"/>
  <c r="O90"/>
  <c r="Q90"/>
  <c r="U90"/>
  <c r="F91"/>
  <c r="G91"/>
  <c r="M91" s="1"/>
  <c r="I91"/>
  <c r="K91"/>
  <c r="O91"/>
  <c r="Q91"/>
  <c r="U91"/>
  <c r="F93"/>
  <c r="G93"/>
  <c r="M93" s="1"/>
  <c r="I93"/>
  <c r="K93"/>
  <c r="O93"/>
  <c r="Q93"/>
  <c r="U93"/>
  <c r="F95"/>
  <c r="G95" s="1"/>
  <c r="M95" s="1"/>
  <c r="I95"/>
  <c r="K95"/>
  <c r="O95"/>
  <c r="Q95"/>
  <c r="U95"/>
  <c r="F97"/>
  <c r="G97" s="1"/>
  <c r="G96" s="1"/>
  <c r="I48" i="1" s="1"/>
  <c r="I97" i="12"/>
  <c r="K97"/>
  <c r="K96" s="1"/>
  <c r="O97"/>
  <c r="O96" s="1"/>
  <c r="Q97"/>
  <c r="U97"/>
  <c r="F98"/>
  <c r="G98"/>
  <c r="M98" s="1"/>
  <c r="I98"/>
  <c r="K98"/>
  <c r="O98"/>
  <c r="Q98"/>
  <c r="U98"/>
  <c r="F100"/>
  <c r="G100" s="1"/>
  <c r="I100"/>
  <c r="K100"/>
  <c r="O100"/>
  <c r="Q100"/>
  <c r="U100"/>
  <c r="F101"/>
  <c r="G101" s="1"/>
  <c r="M101" s="1"/>
  <c r="I101"/>
  <c r="K101"/>
  <c r="O101"/>
  <c r="Q101"/>
  <c r="U101"/>
  <c r="F102"/>
  <c r="G102" s="1"/>
  <c r="M102" s="1"/>
  <c r="I102"/>
  <c r="K102"/>
  <c r="O102"/>
  <c r="Q102"/>
  <c r="U102"/>
  <c r="F103"/>
  <c r="G103" s="1"/>
  <c r="M103" s="1"/>
  <c r="I103"/>
  <c r="K103"/>
  <c r="O103"/>
  <c r="Q103"/>
  <c r="U103"/>
  <c r="F104"/>
  <c r="G104" s="1"/>
  <c r="M104" s="1"/>
  <c r="I104"/>
  <c r="K104"/>
  <c r="O104"/>
  <c r="Q104"/>
  <c r="U104"/>
  <c r="F105"/>
  <c r="G105" s="1"/>
  <c r="M105" s="1"/>
  <c r="I105"/>
  <c r="K105"/>
  <c r="O105"/>
  <c r="Q105"/>
  <c r="U105"/>
  <c r="F106"/>
  <c r="G106" s="1"/>
  <c r="M106" s="1"/>
  <c r="I106"/>
  <c r="K106"/>
  <c r="O106"/>
  <c r="Q106"/>
  <c r="U106"/>
  <c r="F109"/>
  <c r="G109" s="1"/>
  <c r="I109"/>
  <c r="K109"/>
  <c r="O109"/>
  <c r="Q109"/>
  <c r="U109"/>
  <c r="F112"/>
  <c r="G112" s="1"/>
  <c r="M112" s="1"/>
  <c r="I112"/>
  <c r="K112"/>
  <c r="O112"/>
  <c r="Q112"/>
  <c r="U112"/>
  <c r="F117"/>
  <c r="G117" s="1"/>
  <c r="M117" s="1"/>
  <c r="I117"/>
  <c r="K117"/>
  <c r="O117"/>
  <c r="Q117"/>
  <c r="U117"/>
  <c r="F119"/>
  <c r="G119" s="1"/>
  <c r="M119" s="1"/>
  <c r="I119"/>
  <c r="K119"/>
  <c r="O119"/>
  <c r="Q119"/>
  <c r="U119"/>
  <c r="F121"/>
  <c r="G121" s="1"/>
  <c r="M121" s="1"/>
  <c r="I121"/>
  <c r="K121"/>
  <c r="O121"/>
  <c r="Q121"/>
  <c r="U121"/>
  <c r="F124"/>
  <c r="G124"/>
  <c r="M124" s="1"/>
  <c r="I124"/>
  <c r="K124"/>
  <c r="O124"/>
  <c r="Q124"/>
  <c r="U124"/>
  <c r="F125"/>
  <c r="G125" s="1"/>
  <c r="M125" s="1"/>
  <c r="I125"/>
  <c r="K125"/>
  <c r="O125"/>
  <c r="Q125"/>
  <c r="U125"/>
  <c r="F126"/>
  <c r="G126" s="1"/>
  <c r="M126" s="1"/>
  <c r="I126"/>
  <c r="K126"/>
  <c r="O126"/>
  <c r="Q126"/>
  <c r="U126"/>
  <c r="F127"/>
  <c r="G127"/>
  <c r="M127" s="1"/>
  <c r="I127"/>
  <c r="K127"/>
  <c r="O127"/>
  <c r="Q127"/>
  <c r="U127"/>
  <c r="F128"/>
  <c r="G128"/>
  <c r="M128" s="1"/>
  <c r="I128"/>
  <c r="K128"/>
  <c r="O128"/>
  <c r="Q128"/>
  <c r="U128"/>
  <c r="F129"/>
  <c r="G129" s="1"/>
  <c r="M129" s="1"/>
  <c r="I129"/>
  <c r="K129"/>
  <c r="O129"/>
  <c r="Q129"/>
  <c r="U129"/>
  <c r="F130"/>
  <c r="G130" s="1"/>
  <c r="M130" s="1"/>
  <c r="I130"/>
  <c r="K130"/>
  <c r="O130"/>
  <c r="Q130"/>
  <c r="U130"/>
  <c r="F131"/>
  <c r="G131"/>
  <c r="M131" s="1"/>
  <c r="I131"/>
  <c r="K131"/>
  <c r="O131"/>
  <c r="Q131"/>
  <c r="U131"/>
  <c r="F132"/>
  <c r="G132"/>
  <c r="M132" s="1"/>
  <c r="I132"/>
  <c r="K132"/>
  <c r="O132"/>
  <c r="Q132"/>
  <c r="U132"/>
  <c r="F133"/>
  <c r="G133" s="1"/>
  <c r="M133" s="1"/>
  <c r="I133"/>
  <c r="K133"/>
  <c r="O133"/>
  <c r="Q133"/>
  <c r="U133"/>
  <c r="F134"/>
  <c r="G134" s="1"/>
  <c r="M134" s="1"/>
  <c r="I134"/>
  <c r="K134"/>
  <c r="O134"/>
  <c r="Q134"/>
  <c r="U134"/>
  <c r="F135"/>
  <c r="G135"/>
  <c r="M135" s="1"/>
  <c r="I135"/>
  <c r="K135"/>
  <c r="O135"/>
  <c r="Q135"/>
  <c r="U135"/>
  <c r="F136"/>
  <c r="G136"/>
  <c r="M136" s="1"/>
  <c r="I136"/>
  <c r="K136"/>
  <c r="O136"/>
  <c r="Q136"/>
  <c r="U136"/>
  <c r="F137"/>
  <c r="G137" s="1"/>
  <c r="M137" s="1"/>
  <c r="I137"/>
  <c r="K137"/>
  <c r="O137"/>
  <c r="Q137"/>
  <c r="U137"/>
  <c r="F139"/>
  <c r="G139" s="1"/>
  <c r="G138" s="1"/>
  <c r="I52" i="1" s="1"/>
  <c r="I139" i="12"/>
  <c r="K139"/>
  <c r="O139"/>
  <c r="Q139"/>
  <c r="U139"/>
  <c r="F142"/>
  <c r="G142"/>
  <c r="M142" s="1"/>
  <c r="I142"/>
  <c r="K142"/>
  <c r="O142"/>
  <c r="Q142"/>
  <c r="U142"/>
  <c r="F143"/>
  <c r="G143"/>
  <c r="M143" s="1"/>
  <c r="I143"/>
  <c r="K143"/>
  <c r="O143"/>
  <c r="Q143"/>
  <c r="U143"/>
  <c r="F144"/>
  <c r="G144" s="1"/>
  <c r="M144" s="1"/>
  <c r="I144"/>
  <c r="K144"/>
  <c r="O144"/>
  <c r="Q144"/>
  <c r="U144"/>
  <c r="F145"/>
  <c r="G145" s="1"/>
  <c r="M145" s="1"/>
  <c r="I145"/>
  <c r="K145"/>
  <c r="O145"/>
  <c r="Q145"/>
  <c r="U145"/>
  <c r="F146"/>
  <c r="G146"/>
  <c r="M146" s="1"/>
  <c r="I146"/>
  <c r="K146"/>
  <c r="O146"/>
  <c r="Q146"/>
  <c r="U146"/>
  <c r="F147"/>
  <c r="G147"/>
  <c r="M147" s="1"/>
  <c r="I147"/>
  <c r="K147"/>
  <c r="O147"/>
  <c r="Q147"/>
  <c r="U147"/>
  <c r="F148"/>
  <c r="G148" s="1"/>
  <c r="M148" s="1"/>
  <c r="I148"/>
  <c r="K148"/>
  <c r="O148"/>
  <c r="Q148"/>
  <c r="U148"/>
  <c r="F149"/>
  <c r="G149" s="1"/>
  <c r="M149" s="1"/>
  <c r="I149"/>
  <c r="K149"/>
  <c r="O149"/>
  <c r="Q149"/>
  <c r="U149"/>
  <c r="F150"/>
  <c r="G150"/>
  <c r="M150" s="1"/>
  <c r="I150"/>
  <c r="K150"/>
  <c r="O150"/>
  <c r="Q150"/>
  <c r="U150"/>
  <c r="F151"/>
  <c r="G151"/>
  <c r="M151" s="1"/>
  <c r="I151"/>
  <c r="K151"/>
  <c r="O151"/>
  <c r="Q151"/>
  <c r="U151"/>
  <c r="F152"/>
  <c r="G152" s="1"/>
  <c r="M152" s="1"/>
  <c r="I152"/>
  <c r="K152"/>
  <c r="O152"/>
  <c r="Q152"/>
  <c r="U152"/>
  <c r="F153"/>
  <c r="G153" s="1"/>
  <c r="M153" s="1"/>
  <c r="I153"/>
  <c r="K153"/>
  <c r="O153"/>
  <c r="Q153"/>
  <c r="U153"/>
  <c r="F154"/>
  <c r="G154"/>
  <c r="M154" s="1"/>
  <c r="I154"/>
  <c r="K154"/>
  <c r="O154"/>
  <c r="Q154"/>
  <c r="U154"/>
  <c r="F155"/>
  <c r="G155"/>
  <c r="M155" s="1"/>
  <c r="I155"/>
  <c r="K155"/>
  <c r="O155"/>
  <c r="Q155"/>
  <c r="U155"/>
  <c r="F156"/>
  <c r="G156" s="1"/>
  <c r="M156" s="1"/>
  <c r="I156"/>
  <c r="K156"/>
  <c r="O156"/>
  <c r="Q156"/>
  <c r="U156"/>
  <c r="F157"/>
  <c r="G157" s="1"/>
  <c r="M157" s="1"/>
  <c r="I157"/>
  <c r="K157"/>
  <c r="O157"/>
  <c r="Q157"/>
  <c r="U157"/>
  <c r="F158"/>
  <c r="G158"/>
  <c r="M158" s="1"/>
  <c r="I158"/>
  <c r="K158"/>
  <c r="O158"/>
  <c r="Q158"/>
  <c r="U158"/>
  <c r="F159"/>
  <c r="G159"/>
  <c r="M159" s="1"/>
  <c r="I159"/>
  <c r="K159"/>
  <c r="O159"/>
  <c r="Q159"/>
  <c r="U159"/>
  <c r="F161"/>
  <c r="G161" s="1"/>
  <c r="I161"/>
  <c r="K161"/>
  <c r="O161"/>
  <c r="Q161"/>
  <c r="U161"/>
  <c r="F162"/>
  <c r="G162" s="1"/>
  <c r="M162" s="1"/>
  <c r="I162"/>
  <c r="K162"/>
  <c r="O162"/>
  <c r="Q162"/>
  <c r="U162"/>
  <c r="F164"/>
  <c r="G164" s="1"/>
  <c r="M164" s="1"/>
  <c r="I164"/>
  <c r="K164"/>
  <c r="O164"/>
  <c r="Q164"/>
  <c r="U164"/>
  <c r="F165"/>
  <c r="G165" s="1"/>
  <c r="M165" s="1"/>
  <c r="I165"/>
  <c r="K165"/>
  <c r="O165"/>
  <c r="Q165"/>
  <c r="U165"/>
  <c r="F172"/>
  <c r="G172" s="1"/>
  <c r="I172"/>
  <c r="K172"/>
  <c r="O172"/>
  <c r="Q172"/>
  <c r="U172"/>
  <c r="F173"/>
  <c r="G173" s="1"/>
  <c r="M173" s="1"/>
  <c r="I173"/>
  <c r="K173"/>
  <c r="O173"/>
  <c r="Q173"/>
  <c r="U173"/>
  <c r="F175"/>
  <c r="G175" s="1"/>
  <c r="M175" s="1"/>
  <c r="I175"/>
  <c r="K175"/>
  <c r="O175"/>
  <c r="Q175"/>
  <c r="U175"/>
  <c r="F176"/>
  <c r="G176" s="1"/>
  <c r="M176" s="1"/>
  <c r="I176"/>
  <c r="K176"/>
  <c r="O176"/>
  <c r="Q176"/>
  <c r="U176"/>
  <c r="F177"/>
  <c r="G177" s="1"/>
  <c r="M177" s="1"/>
  <c r="I177"/>
  <c r="K177"/>
  <c r="O177"/>
  <c r="Q177"/>
  <c r="U177"/>
  <c r="F180"/>
  <c r="G180" s="1"/>
  <c r="I180"/>
  <c r="I179" s="1"/>
  <c r="K180"/>
  <c r="K179" s="1"/>
  <c r="O180"/>
  <c r="O179" s="1"/>
  <c r="Q180"/>
  <c r="Q179" s="1"/>
  <c r="U180"/>
  <c r="U179" s="1"/>
  <c r="F182"/>
  <c r="G182"/>
  <c r="I182"/>
  <c r="K182"/>
  <c r="O182"/>
  <c r="Q182"/>
  <c r="U182"/>
  <c r="F183"/>
  <c r="G183"/>
  <c r="M183" s="1"/>
  <c r="I183"/>
  <c r="K183"/>
  <c r="O183"/>
  <c r="Q183"/>
  <c r="U183"/>
  <c r="F184"/>
  <c r="G184" s="1"/>
  <c r="M184" s="1"/>
  <c r="I184"/>
  <c r="K184"/>
  <c r="O184"/>
  <c r="Q184"/>
  <c r="U184"/>
  <c r="F185"/>
  <c r="G185" s="1"/>
  <c r="M185" s="1"/>
  <c r="I185"/>
  <c r="K185"/>
  <c r="O185"/>
  <c r="Q185"/>
  <c r="U185"/>
  <c r="F186"/>
  <c r="G186"/>
  <c r="M186" s="1"/>
  <c r="I186"/>
  <c r="K186"/>
  <c r="O186"/>
  <c r="Q186"/>
  <c r="U186"/>
  <c r="F187"/>
  <c r="G187"/>
  <c r="M187" s="1"/>
  <c r="I187"/>
  <c r="K187"/>
  <c r="O187"/>
  <c r="Q187"/>
  <c r="U187"/>
  <c r="F188"/>
  <c r="G188" s="1"/>
  <c r="M188" s="1"/>
  <c r="I188"/>
  <c r="K188"/>
  <c r="O188"/>
  <c r="Q188"/>
  <c r="U188"/>
  <c r="F189"/>
  <c r="G189" s="1"/>
  <c r="M189" s="1"/>
  <c r="I189"/>
  <c r="K189"/>
  <c r="O189"/>
  <c r="Q189"/>
  <c r="U189"/>
  <c r="F190"/>
  <c r="G190"/>
  <c r="M190" s="1"/>
  <c r="I190"/>
  <c r="K190"/>
  <c r="O190"/>
  <c r="Q190"/>
  <c r="U190"/>
  <c r="F191"/>
  <c r="G191"/>
  <c r="M191" s="1"/>
  <c r="I191"/>
  <c r="K191"/>
  <c r="O191"/>
  <c r="Q191"/>
  <c r="U191"/>
  <c r="F192"/>
  <c r="G192" s="1"/>
  <c r="M192" s="1"/>
  <c r="I192"/>
  <c r="K192"/>
  <c r="O192"/>
  <c r="Q192"/>
  <c r="U192"/>
  <c r="F193"/>
  <c r="G193" s="1"/>
  <c r="M193" s="1"/>
  <c r="I193"/>
  <c r="K193"/>
  <c r="O193"/>
  <c r="Q193"/>
  <c r="U193"/>
  <c r="F194"/>
  <c r="G194"/>
  <c r="M194" s="1"/>
  <c r="I194"/>
  <c r="K194"/>
  <c r="O194"/>
  <c r="Q194"/>
  <c r="U194"/>
  <c r="F195"/>
  <c r="G195"/>
  <c r="M195" s="1"/>
  <c r="I195"/>
  <c r="K195"/>
  <c r="O195"/>
  <c r="Q195"/>
  <c r="U195"/>
  <c r="F196"/>
  <c r="G196" s="1"/>
  <c r="M196" s="1"/>
  <c r="I196"/>
  <c r="K196"/>
  <c r="O196"/>
  <c r="Q196"/>
  <c r="U196"/>
  <c r="F197"/>
  <c r="G197" s="1"/>
  <c r="M197" s="1"/>
  <c r="I197"/>
  <c r="K197"/>
  <c r="O197"/>
  <c r="Q197"/>
  <c r="U197"/>
  <c r="F199"/>
  <c r="G199" s="1"/>
  <c r="I199"/>
  <c r="K199"/>
  <c r="O199"/>
  <c r="Q199"/>
  <c r="U199"/>
  <c r="F200"/>
  <c r="G200" s="1"/>
  <c r="M200" s="1"/>
  <c r="I200"/>
  <c r="K200"/>
  <c r="O200"/>
  <c r="Q200"/>
  <c r="U200"/>
  <c r="F201"/>
  <c r="G201" s="1"/>
  <c r="M201" s="1"/>
  <c r="I201"/>
  <c r="K201"/>
  <c r="O201"/>
  <c r="Q201"/>
  <c r="U201"/>
  <c r="F202"/>
  <c r="G202" s="1"/>
  <c r="M202" s="1"/>
  <c r="I202"/>
  <c r="K202"/>
  <c r="O202"/>
  <c r="Q202"/>
  <c r="U202"/>
  <c r="F203"/>
  <c r="G203" s="1"/>
  <c r="M203" s="1"/>
  <c r="I203"/>
  <c r="K203"/>
  <c r="O203"/>
  <c r="Q203"/>
  <c r="U203"/>
  <c r="F204"/>
  <c r="G204" s="1"/>
  <c r="M204" s="1"/>
  <c r="I204"/>
  <c r="K204"/>
  <c r="O204"/>
  <c r="Q204"/>
  <c r="U204"/>
  <c r="F205"/>
  <c r="G205" s="1"/>
  <c r="M205" s="1"/>
  <c r="I205"/>
  <c r="K205"/>
  <c r="O205"/>
  <c r="Q205"/>
  <c r="U205"/>
  <c r="F206"/>
  <c r="G206" s="1"/>
  <c r="M206" s="1"/>
  <c r="I206"/>
  <c r="K206"/>
  <c r="O206"/>
  <c r="Q206"/>
  <c r="U206"/>
  <c r="F207"/>
  <c r="G207" s="1"/>
  <c r="M207" s="1"/>
  <c r="I207"/>
  <c r="K207"/>
  <c r="O207"/>
  <c r="Q207"/>
  <c r="U207"/>
  <c r="F208"/>
  <c r="G208" s="1"/>
  <c r="M208" s="1"/>
  <c r="I208"/>
  <c r="K208"/>
  <c r="O208"/>
  <c r="Q208"/>
  <c r="U208"/>
  <c r="F209"/>
  <c r="G209" s="1"/>
  <c r="M209" s="1"/>
  <c r="I209"/>
  <c r="K209"/>
  <c r="O209"/>
  <c r="Q209"/>
  <c r="U209"/>
  <c r="F211"/>
  <c r="G211" s="1"/>
  <c r="I211"/>
  <c r="K211"/>
  <c r="O211"/>
  <c r="Q211"/>
  <c r="U211"/>
  <c r="F212"/>
  <c r="G212" s="1"/>
  <c r="M212" s="1"/>
  <c r="I212"/>
  <c r="K212"/>
  <c r="O212"/>
  <c r="Q212"/>
  <c r="U212"/>
  <c r="F213"/>
  <c r="G213" s="1"/>
  <c r="M213" s="1"/>
  <c r="I213"/>
  <c r="K213"/>
  <c r="O213"/>
  <c r="Q213"/>
  <c r="U213"/>
  <c r="F214"/>
  <c r="G214" s="1"/>
  <c r="M214" s="1"/>
  <c r="I214"/>
  <c r="K214"/>
  <c r="O214"/>
  <c r="Q214"/>
  <c r="U214"/>
  <c r="I17" i="1"/>
  <c r="G27"/>
  <c r="J28"/>
  <c r="J26"/>
  <c r="G38"/>
  <c r="F38"/>
  <c r="J23"/>
  <c r="J24"/>
  <c r="J25"/>
  <c r="J27"/>
  <c r="E24"/>
  <c r="E26"/>
  <c r="M180" i="12" l="1"/>
  <c r="M179" s="1"/>
  <c r="G179"/>
  <c r="I55" i="1" s="1"/>
  <c r="M10" i="12"/>
  <c r="AD216"/>
  <c r="G39" i="1" s="1"/>
  <c r="Q181" i="12"/>
  <c r="O171"/>
  <c r="I123"/>
  <c r="Q108"/>
  <c r="Q210"/>
  <c r="K198"/>
  <c r="U181"/>
  <c r="I181"/>
  <c r="Q171"/>
  <c r="Q160"/>
  <c r="Q138"/>
  <c r="K123"/>
  <c r="U108"/>
  <c r="I108"/>
  <c r="O99"/>
  <c r="Q96"/>
  <c r="K8"/>
  <c r="G8"/>
  <c r="U198"/>
  <c r="G181"/>
  <c r="I56" i="1" s="1"/>
  <c r="I18" s="1"/>
  <c r="O160" i="12"/>
  <c r="U123"/>
  <c r="U210"/>
  <c r="I210"/>
  <c r="O198"/>
  <c r="K181"/>
  <c r="U171"/>
  <c r="I171"/>
  <c r="U160"/>
  <c r="I160"/>
  <c r="U138"/>
  <c r="I138"/>
  <c r="O123"/>
  <c r="K108"/>
  <c r="Q99"/>
  <c r="U96"/>
  <c r="I96"/>
  <c r="O8"/>
  <c r="O210"/>
  <c r="I198"/>
  <c r="O138"/>
  <c r="K99"/>
  <c r="U8"/>
  <c r="I8"/>
  <c r="K210"/>
  <c r="Q198"/>
  <c r="O181"/>
  <c r="K171"/>
  <c r="K160"/>
  <c r="K138"/>
  <c r="Q123"/>
  <c r="O108"/>
  <c r="U99"/>
  <c r="I99"/>
  <c r="Q8"/>
  <c r="G23" i="1"/>
  <c r="G171" i="12"/>
  <c r="I54" i="1" s="1"/>
  <c r="M172" i="12"/>
  <c r="M171" s="1"/>
  <c r="M161"/>
  <c r="M160" s="1"/>
  <c r="G160"/>
  <c r="I53" i="1" s="1"/>
  <c r="G210" i="12"/>
  <c r="I58" i="1" s="1"/>
  <c r="I20" s="1"/>
  <c r="M211" i="12"/>
  <c r="M210" s="1"/>
  <c r="G99"/>
  <c r="I49" i="1" s="1"/>
  <c r="M100" i="12"/>
  <c r="M99" s="1"/>
  <c r="M199"/>
  <c r="M198" s="1"/>
  <c r="G198"/>
  <c r="I57" i="1" s="1"/>
  <c r="I19" s="1"/>
  <c r="M123" i="12"/>
  <c r="M8"/>
  <c r="G108"/>
  <c r="I50" i="1" s="1"/>
  <c r="M109" i="12"/>
  <c r="M108" s="1"/>
  <c r="G123"/>
  <c r="I51" i="1" s="1"/>
  <c r="M182" i="12"/>
  <c r="M181" s="1"/>
  <c r="M139"/>
  <c r="M138" s="1"/>
  <c r="M97"/>
  <c r="M96" s="1"/>
  <c r="I47" i="1" l="1"/>
  <c r="G216" i="12"/>
  <c r="H39" i="1"/>
  <c r="G40"/>
  <c r="G24"/>
  <c r="I59" l="1"/>
  <c r="I16"/>
  <c r="I21" s="1"/>
  <c r="I39"/>
  <c r="I40" s="1"/>
  <c r="J39" s="1"/>
  <c r="J40" s="1"/>
  <c r="H40"/>
  <c r="G25"/>
  <c r="G26" s="1"/>
  <c r="G28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<sst xmlns="http://schemas.openxmlformats.org/spreadsheetml/2006/main" count="870" uniqueCount="448">
  <si>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</si>
  <si>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</si>
  <si>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</si>
  <si>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</si>
  <si>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</si>
  <si>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</si>
  <si>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</si>
  <si>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</si>
  <si>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</si>
  <si>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</si>
  <si>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</si>
  <si>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</si>
  <si>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</si>
  <si>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</si>
  <si>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</si>
  <si>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</si>
  <si>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</si>
  <si>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</si>
  <si>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</si>
  <si>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</si>
  <si>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</si>
  <si>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</si>
  <si>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</si>
  <si>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</si>
  <si>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</si>
  <si>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</si>
  <si>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</si>
  <si>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</si>
  <si>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</si>
  <si>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</si>
  <si>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</si>
  <si>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</si>
  <si>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</si>
  <si>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</si>
  <si>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</si>
  <si>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</si>
  <si>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</si>
  <si>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</si>
  <si>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</si>
  <si>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</si>
  <si>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</si>
  <si>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</si>
  <si>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</si>
  <si>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</si>
  <si>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</si>
  <si>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Doplnění odvodnění parkoviště u Haly Borky, Kolín V </t>
  </si>
  <si>
    <t>Město Kolín</t>
  </si>
  <si>
    <t>Karlovo náměstí 78</t>
  </si>
  <si>
    <t>Kolín-Kolín I</t>
  </si>
  <si>
    <t>28002</t>
  </si>
  <si>
    <t>00235440</t>
  </si>
  <si>
    <t>CZ00235440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</si>
  <si>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</si>
  <si>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</si>
  <si>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</si>
  <si>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</si>
  <si>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</si>
  <si>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</si>
  <si>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</si>
  <si>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</si>
  <si>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</si>
  <si>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21</t>
  </si>
  <si>
    <t>Úprava podloží a základ.spáry</t>
  </si>
  <si>
    <t>4</t>
  </si>
  <si>
    <t>Vodorovné konstrukce</t>
  </si>
  <si>
    <t>5</t>
  </si>
  <si>
    <t>Komunikace</t>
  </si>
  <si>
    <t>8</t>
  </si>
  <si>
    <t>Trubní vedení</t>
  </si>
  <si>
    <t>9</t>
  </si>
  <si>
    <t>Ostatní konstrukce, bourání</t>
  </si>
  <si>
    <t>97</t>
  </si>
  <si>
    <t>Prorážení otvorů</t>
  </si>
  <si>
    <t>99</t>
  </si>
  <si>
    <t>Staveništní přesun hmot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</si>
  <si>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</si>
  <si>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</si>
  <si>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</si>
  <si>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</si>
  <si>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</si>
  <si>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</si>
  <si>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</si>
  <si>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</si>
  <si>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</si>
  <si>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</si>
  <si>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</si>
  <si>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</si>
  <si>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</si>
  <si>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</si>
  <si>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</si>
  <si>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</si>
  <si>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</si>
  <si>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</si>
  <si>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</si>
  <si>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</si>
  <si>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</si>
  <si>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</si>
  <si>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</si>
  <si>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</si>
  <si>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</si>
  <si>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</si>
  <si>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</si>
  <si>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</si>
  <si>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</si>
  <si>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</si>
  <si>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</si>
  <si>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115101201R00</t>
  </si>
  <si>
    <t>Čerpání vody na výšku do 10 m, přítok do 500 l/min</t>
  </si>
  <si>
    <t>h</t>
  </si>
  <si>
    <t>POL1_0</t>
  </si>
  <si>
    <t>115 10-1301</t>
  </si>
  <si>
    <t>Pohotovost čerpací soupravy výš.10m přítok 500l</t>
  </si>
  <si>
    <t>den</t>
  </si>
  <si>
    <t>POL3_0</t>
  </si>
  <si>
    <t>119001421R00</t>
  </si>
  <si>
    <t>Dočasné zajištění kabelů - do počtu 3 kabelů</t>
  </si>
  <si>
    <t>m</t>
  </si>
  <si>
    <t>121101103R00</t>
  </si>
  <si>
    <t>Sejmutí ornice s přemístěním přes 100 do 250 m</t>
  </si>
  <si>
    <t>m3</t>
  </si>
  <si>
    <t>114*0,1</t>
  </si>
  <si>
    <t>VV</t>
  </si>
  <si>
    <t>132201110R00</t>
  </si>
  <si>
    <t>Hloubení rýh š.do 60 cm v hor.3 do 50 m3, STROJNĚ</t>
  </si>
  <si>
    <t>odvodňovací žlab:11*0,34*0,33+1,1*0,43*0,53</t>
  </si>
  <si>
    <t>132201119R00</t>
  </si>
  <si>
    <t>Přípl.za lepivost,hloubení rýh 60 cm,hor.3,STROJNĚ</t>
  </si>
  <si>
    <t>132201210R00</t>
  </si>
  <si>
    <t>Hloubení rýh š.do 200 cm hor.3 do 50 m3,STROJNĚ</t>
  </si>
  <si>
    <t>(19,44-8,2-4-2)*1,5*(0,9-0,1)</t>
  </si>
  <si>
    <t>132201219R00</t>
  </si>
  <si>
    <t>Přípl.za lepivost,hloubení rýh 200cm,hor.3,STROJNĚ</t>
  </si>
  <si>
    <t>131201201R00</t>
  </si>
  <si>
    <t>Hloubení zapažených jam v hor.3 do 100 m3</t>
  </si>
  <si>
    <t>startovací jáma:4*2,5*(1,54-0,1)</t>
  </si>
  <si>
    <t>cílová jáma:2*2*(2,05-0,34)</t>
  </si>
  <si>
    <t>131201209R00</t>
  </si>
  <si>
    <t>Příplatek za lepivost - hloubení zapaž.jam v hor.3</t>
  </si>
  <si>
    <t>141741114R00</t>
  </si>
  <si>
    <t>Protlak z ocel. trub beraněný, v hor.1-4, D 219 mm</t>
  </si>
  <si>
    <t>151811312R00</t>
  </si>
  <si>
    <t>Montáž lehkého pažicího boxu dl.3m, š.2m, hl.1,95m</t>
  </si>
  <si>
    <t>kus</t>
  </si>
  <si>
    <t>151811401R00</t>
  </si>
  <si>
    <t>Montáž lehkého pažic.boxu dl.2m, š.2,5m, hl.1,6 m</t>
  </si>
  <si>
    <t>151812312R00</t>
  </si>
  <si>
    <t>Pronájem lehkého pažic.boxu dl.3m, š.2m, hl.1,95m</t>
  </si>
  <si>
    <t xml:space="preserve">den   </t>
  </si>
  <si>
    <t>2 týdny:14*1</t>
  </si>
  <si>
    <t>151812401R00</t>
  </si>
  <si>
    <t>Pronájem lehkého pažic.boxu dl.2m, š.2,5m, hl.1,6m</t>
  </si>
  <si>
    <t>2 týdny:14*2</t>
  </si>
  <si>
    <t>151813312R00</t>
  </si>
  <si>
    <t>Dmtž lehkého pažicího boxu dl.3m, š.2m, hl.1,95m</t>
  </si>
  <si>
    <t>151813401R00</t>
  </si>
  <si>
    <t>Dmtž lehkého pažicího boxu dl.2m, š.2,5m, hl.1,6 m</t>
  </si>
  <si>
    <t>161101101R00</t>
  </si>
  <si>
    <t>Svislé přemístění výkopku z hor.1-4 do 2,5 m</t>
  </si>
  <si>
    <t>1,48489+6,288+21,24</t>
  </si>
  <si>
    <t>162201101R00</t>
  </si>
  <si>
    <t>Vodorovné přemístění výkopku z hor.1-4 do 20 m</t>
  </si>
  <si>
    <t>zpětný zásyp zeminou:4,965</t>
  </si>
  <si>
    <t>167101101R00</t>
  </si>
  <si>
    <t>Nakládání výkopku z hor. 1 ÷ 4 v množství do 100 m3</t>
  </si>
  <si>
    <t>162701105R00</t>
  </si>
  <si>
    <t>Vodorovné přemístění výkopku z hor.1-4 do 10000 m</t>
  </si>
  <si>
    <t>výkop:29,01289</t>
  </si>
  <si>
    <t>zpětný zásyp zeminou:-4,965</t>
  </si>
  <si>
    <t>162701109R00</t>
  </si>
  <si>
    <t>Příplatek k vod. přemístění hor.1-4 za další 1 km</t>
  </si>
  <si>
    <t>5*24,04789</t>
  </si>
  <si>
    <t>171201101R00</t>
  </si>
  <si>
    <t xml:space="preserve">Uložení sypaniny do násypů nezhutněných, mezideponie </t>
  </si>
  <si>
    <t>171201201R00</t>
  </si>
  <si>
    <t>Uložení sypaniny na skl.-sypanina na výšku přes 2m</t>
  </si>
  <si>
    <t>199000005R00</t>
  </si>
  <si>
    <t>Poplatek za skládku zeminy 1- 4, č. dle katal. odpadů 17 05 04</t>
  </si>
  <si>
    <t>t</t>
  </si>
  <si>
    <t>24,04789*1,6</t>
  </si>
  <si>
    <t>174101101R00</t>
  </si>
  <si>
    <t>Zásyp jam, rýh, šachet se zhutněním</t>
  </si>
  <si>
    <t>zeminou:</t>
  </si>
  <si>
    <t>startovací jáma:4*2,5*0,3</t>
  </si>
  <si>
    <t>rýha:(19,44-8,2-4-2)*1,5*(0,9-0,1-0,55)</t>
  </si>
  <si>
    <t>Mezisoučet</t>
  </si>
  <si>
    <t>ŠD 0/32mm:</t>
  </si>
  <si>
    <t>cílová jáma - dosypání po provedení protlaku:2*2*0,8</t>
  </si>
  <si>
    <t>cílová jáma - zásyp:2*2*(2,05-0,34-0,8-0,55)</t>
  </si>
  <si>
    <t>58344169R</t>
  </si>
  <si>
    <t>Štěrkodrtě frakce 0/32 mm</t>
  </si>
  <si>
    <t>cílová jáma:2*2*0,8*1,8</t>
  </si>
  <si>
    <t>2*2*(2,05-0,34-0,8-0,55)*1,8</t>
  </si>
  <si>
    <t>175101101R00</t>
  </si>
  <si>
    <t>Obsyp potrubí bez prohození sypaniny</t>
  </si>
  <si>
    <t>(19,44-8,2-4-2)*1,5*0,45</t>
  </si>
  <si>
    <t>-3,14*0,075*0,075*(19,44-8,2-4-2)</t>
  </si>
  <si>
    <t>2*2*0,45</t>
  </si>
  <si>
    <t>-3,14*0,075*0,075*2</t>
  </si>
  <si>
    <t>583320401R</t>
  </si>
  <si>
    <t>Kamenivo těžené 0/4 mm</t>
  </si>
  <si>
    <t>5,20912*1,8</t>
  </si>
  <si>
    <t>175101201R00</t>
  </si>
  <si>
    <t>Obsyp objektu bez prohození sypaniny</t>
  </si>
  <si>
    <t>vsakovací tunel:4*2,5*(1,54-0,1-0,2)</t>
  </si>
  <si>
    <t>-3,21*1,38*0,81</t>
  </si>
  <si>
    <t>8,81186*1,8</t>
  </si>
  <si>
    <t>181101102R00</t>
  </si>
  <si>
    <t>Úprava pláně v zářezech v hor. 1-4, se zhutněním</t>
  </si>
  <si>
    <t>m2</t>
  </si>
  <si>
    <t>(19,44-8,2-4-2)*1,5</t>
  </si>
  <si>
    <t>4*2,5</t>
  </si>
  <si>
    <t>2*2</t>
  </si>
  <si>
    <t>181301102R00</t>
  </si>
  <si>
    <t>Rozprostření ornice, rovina, tl. 10-15 cm,do 500m2</t>
  </si>
  <si>
    <t>182001121R00</t>
  </si>
  <si>
    <t>Plošná úprava terénu, nerovnosti do 15 cm v rovině</t>
  </si>
  <si>
    <t>180401211R00</t>
  </si>
  <si>
    <t>Založení trávníku lučního výsevem v rovině</t>
  </si>
  <si>
    <t>00572472R</t>
  </si>
  <si>
    <t>Směs travní luční</t>
  </si>
  <si>
    <t>kg</t>
  </si>
  <si>
    <t>114*0,04</t>
  </si>
  <si>
    <t>183101115R00</t>
  </si>
  <si>
    <t>Hloub. jamek bez výměny půdy do 0,4 m3, svah 1:5</t>
  </si>
  <si>
    <t>184102116R00</t>
  </si>
  <si>
    <t>Výsadba dřevin s balem D do 80 cm, v rovině</t>
  </si>
  <si>
    <t>184202111R00</t>
  </si>
  <si>
    <t>Ukotvení dřeviny kůly D do 10 cm, dl. do 2 m</t>
  </si>
  <si>
    <t>184401111R00</t>
  </si>
  <si>
    <t>Příprava dřevin k přesazení bal do 80 cm, v rovině</t>
  </si>
  <si>
    <t>184502114R00</t>
  </si>
  <si>
    <t>Vyzvednutí dřeviny k přesaz.,bal do 80 cm, rovina</t>
  </si>
  <si>
    <t>184501111R00</t>
  </si>
  <si>
    <t>Zhotovení obalu kmene z juty, 1vrstva, v rovině</t>
  </si>
  <si>
    <t>184503111R00</t>
  </si>
  <si>
    <t>Odstranění obalu kmene z juty, 1vrstva, v rovině</t>
  </si>
  <si>
    <t>184807111R00</t>
  </si>
  <si>
    <t>Ochrana stromu bedněním - zřízení</t>
  </si>
  <si>
    <t>184807112R00</t>
  </si>
  <si>
    <t>Ochrana stromu bedněním - odstranění</t>
  </si>
  <si>
    <t>184921093R00</t>
  </si>
  <si>
    <t>Mulčování rostlin tl. do 0,1 m rovina</t>
  </si>
  <si>
    <t>10391100R</t>
  </si>
  <si>
    <t>Kůra mulčovací VL</t>
  </si>
  <si>
    <t>1*0,1</t>
  </si>
  <si>
    <t>185804311R00</t>
  </si>
  <si>
    <t>Zalití rostlin vodou plochy do 20 m2</t>
  </si>
  <si>
    <t>50l/m2 2xopakování:50*2*0,001</t>
  </si>
  <si>
    <t>08211320R</t>
  </si>
  <si>
    <t>Voda pitná - vodné</t>
  </si>
  <si>
    <t>113106231R00</t>
  </si>
  <si>
    <t>Rozebrání dlažeb ze zámkové dlažby v kamenivu</t>
  </si>
  <si>
    <t>113107524R00</t>
  </si>
  <si>
    <t>Odstranění podkladu pl. 50 m2,kam.drcené tl.24 cm</t>
  </si>
  <si>
    <t>213151111R00</t>
  </si>
  <si>
    <t>Montáž vsakovacího bloku nebo tunelu do V 450 l</t>
  </si>
  <si>
    <t>21-PC01</t>
  </si>
  <si>
    <t>Vsakovací tunel - počáteční sekce, 1375x440x810mm</t>
  </si>
  <si>
    <t>21-PC02</t>
  </si>
  <si>
    <t>Vsakovací tunel - střední tunel , 1375x2250x810mm</t>
  </si>
  <si>
    <t>21-PC03</t>
  </si>
  <si>
    <t>Vsakovací tunel - koncová sekce, 1375x440x810mm</t>
  </si>
  <si>
    <t>21-PC04</t>
  </si>
  <si>
    <t xml:space="preserve">Odvětrávací hlavice plastová vč.potrubí PVC DN100 , černé dl.1m </t>
  </si>
  <si>
    <t>kompl</t>
  </si>
  <si>
    <t>213151121R00</t>
  </si>
  <si>
    <t>Obalení vsakovacích bloků geotextílií</t>
  </si>
  <si>
    <t>67390503R</t>
  </si>
  <si>
    <t>Geotextilie netkaná 300 g/m2</t>
  </si>
  <si>
    <t>15*1,1</t>
  </si>
  <si>
    <t>451572111R00</t>
  </si>
  <si>
    <t>Lože pod potrubí z kameniva těženého 0/4 mm</t>
  </si>
  <si>
    <t>(19,44-8,2-4-2)*1,5*0,1</t>
  </si>
  <si>
    <t>2*2*0,1</t>
  </si>
  <si>
    <t>451595111R00</t>
  </si>
  <si>
    <t>Lože pod potrubí z prohozeného výkopku</t>
  </si>
  <si>
    <t>podkladní lože:</t>
  </si>
  <si>
    <t>vsakovací tunel:4*2,5*0,2</t>
  </si>
  <si>
    <t>revizní šachta:1,5*1,5*0,15</t>
  </si>
  <si>
    <t>odvoňovací vpusť:1,1*0,43*0,1</t>
  </si>
  <si>
    <t>58337320R</t>
  </si>
  <si>
    <t>Štěrkopísek frakce 0/8mm</t>
  </si>
  <si>
    <t>revizní šachta:1,5*1,5*0,15*1,8</t>
  </si>
  <si>
    <t>583426801R</t>
  </si>
  <si>
    <t>Kamenivo drcené 16/32mm</t>
  </si>
  <si>
    <t>vsakovací tunel:4*2,5*0,2*1,8</t>
  </si>
  <si>
    <t>odvoňovací vpusť:1,1*0,43*0,1*1,8</t>
  </si>
  <si>
    <t>564861111RT4</t>
  </si>
  <si>
    <t>Podklad ze štěrkodrti po zhutnění tloušťky 20 cm, štěrkodrť frakce 0-63 mm</t>
  </si>
  <si>
    <t>596215061R00</t>
  </si>
  <si>
    <t xml:space="preserve">Kladení zámkové dlažby tl. 10 cm do drtě tl. 4 cm, bez dodávky dlažby- použita původní rozebraná </t>
  </si>
  <si>
    <t>597101112R00</t>
  </si>
  <si>
    <t>Montáž odvodňovacího žlabu - polymerbeton B 125</t>
  </si>
  <si>
    <t>59227101R</t>
  </si>
  <si>
    <t>Žlab odvodň. l = 100 cm, š = 13 cm h 13/13,5</t>
  </si>
  <si>
    <t>59227102R</t>
  </si>
  <si>
    <t>Žlab odvodň. l = 100 cm, š = 13 cm h 13,5/14</t>
  </si>
  <si>
    <t>59227103R</t>
  </si>
  <si>
    <t>Žlab odvodň.  l = 100 cm, š = 13 cm h 14/14,5</t>
  </si>
  <si>
    <t>59227104R</t>
  </si>
  <si>
    <t>Žlab odvodň.  l = 100 cm, š = 13 cm h 14,5/15</t>
  </si>
  <si>
    <t>592271050R</t>
  </si>
  <si>
    <t>Žlab odvodň.  l = 100 cm, š = 13 cm h 15/15,5</t>
  </si>
  <si>
    <t>59227150R</t>
  </si>
  <si>
    <t>Kombinovaná čelní stěna tl.25mm v.130mm,typ 0.0</t>
  </si>
  <si>
    <t>597103111R00</t>
  </si>
  <si>
    <t>Montáž vpusti pro žlaby polymerbetonové A 15,C 250</t>
  </si>
  <si>
    <t>59227131R</t>
  </si>
  <si>
    <t>Vpust žlabová tl.stěny 25mm dl.500mm , pro připojení žlabu v.155mm (typ S)</t>
  </si>
  <si>
    <t>28661100R</t>
  </si>
  <si>
    <t>Kalový koš PP</t>
  </si>
  <si>
    <t>597091142RS3</t>
  </si>
  <si>
    <t>Krycí rošt zatížení B 125 dl.1000mm š.127mm, mřížkový, otvory 30x20, pozink. ocel</t>
  </si>
  <si>
    <t>597091152RS3</t>
  </si>
  <si>
    <t>Krycí rošt zatížení B 125 dl.500 mm š.127mm, mřížkový, otvory 30x20, pozink. ocel</t>
  </si>
  <si>
    <t>871313121R00</t>
  </si>
  <si>
    <t>Montáž trub kanaliz. z plastu, hrdlových, DN 150</t>
  </si>
  <si>
    <t>SN 8:13,59</t>
  </si>
  <si>
    <t>SN 10:2,65</t>
  </si>
  <si>
    <t>286111</t>
  </si>
  <si>
    <t>Trubka kanalizační KGEM SN 8 PVC DN100 dl.0,5m</t>
  </si>
  <si>
    <t>2861123</t>
  </si>
  <si>
    <t>Trubka kanalizační KGEM SN 8 PVC DN150 dl.3m</t>
  </si>
  <si>
    <t>2861126</t>
  </si>
  <si>
    <t>Trubka kanalizační KGEM SN 8 PVC DN150 dl.6m</t>
  </si>
  <si>
    <t>2861223</t>
  </si>
  <si>
    <t>Trubka kanalizační KGEM SN10 PVC DN150 dl.3m</t>
  </si>
  <si>
    <t>877313123R00</t>
  </si>
  <si>
    <t>Montáž tvarovek jednoos. plast. gum.kroužek DN 150</t>
  </si>
  <si>
    <t>28651654.AR</t>
  </si>
  <si>
    <t>Koleno kanalizační KGB 110/ 87° PVC</t>
  </si>
  <si>
    <t>28651661.AR</t>
  </si>
  <si>
    <t>Koleno kanalizační KGB 160/ 30° PVC</t>
  </si>
  <si>
    <t>28651662.AR</t>
  </si>
  <si>
    <t>Koleno kanalizační KGB 160/ 45° PVC</t>
  </si>
  <si>
    <t>28651691.AR</t>
  </si>
  <si>
    <t>Redukce kanalizační KGR 160/ 110 PVC</t>
  </si>
  <si>
    <t>894432112R00</t>
  </si>
  <si>
    <t>Osazení plastové šachty revizní prům.DN400</t>
  </si>
  <si>
    <t>286971672R</t>
  </si>
  <si>
    <t>Dno šachtové výkyvné PP 400/160 přímé pro KG</t>
  </si>
  <si>
    <t>28697071.AR</t>
  </si>
  <si>
    <t>Šachtová roura PVC DN 400 délka 1000 mm</t>
  </si>
  <si>
    <t>28697068.AR</t>
  </si>
  <si>
    <t xml:space="preserve">Teleskopický nástavec DN 400/315 s manžetou </t>
  </si>
  <si>
    <t>55243060.AR</t>
  </si>
  <si>
    <t>Poklop litina 315/40 t plný do teleskopu</t>
  </si>
  <si>
    <t>899711122R00</t>
  </si>
  <si>
    <t>Fólie výstražná z PVC šedá, šířka 30 cm</t>
  </si>
  <si>
    <t>892571111R00</t>
  </si>
  <si>
    <t>Zkouška těsnosti kanalizace DN do 200, vodou</t>
  </si>
  <si>
    <t>892855114R00</t>
  </si>
  <si>
    <t>Kontrola kanalizace TV kamerou do 200 m</t>
  </si>
  <si>
    <t>892589999</t>
  </si>
  <si>
    <t>Proplach a vyčištění kanalizace do DN300</t>
  </si>
  <si>
    <t>979054441R00</t>
  </si>
  <si>
    <t>Očištění vybour. dlaždic s výplní kamen. těženým</t>
  </si>
  <si>
    <t>961044111R00</t>
  </si>
  <si>
    <t>Bourání základů z betonu prostého</t>
  </si>
  <si>
    <t>odsekání betonového lože obruby pro vpusť:1,1*0,3*0,05</t>
  </si>
  <si>
    <t>9-PC01</t>
  </si>
  <si>
    <t>Zajištění sloupu VO , 4x hranol 100/100mm dl.2,3m+ochraný rámeček</t>
  </si>
  <si>
    <t>918101112R00</t>
  </si>
  <si>
    <t>Betonové lože pod odvodň.žlab z betonu C 20/25</t>
  </si>
  <si>
    <t>odvodňovací žlab:11*0,33*(0,18+0,21)/2</t>
  </si>
  <si>
    <t>obetonování žlabu:11*0,1*0,065*2</t>
  </si>
  <si>
    <t>dobetonování mezi žlabem a obrubou:11*0,1*0,15</t>
  </si>
  <si>
    <t>obetonování vpusti:1,1*0,33*0,1</t>
  </si>
  <si>
    <t>(1,1-0,5)*0,23*0,33</t>
  </si>
  <si>
    <t>979082213R00</t>
  </si>
  <si>
    <t>Vodorovná doprava suti po suchu do 1 km</t>
  </si>
  <si>
    <t>979082219R00</t>
  </si>
  <si>
    <t>Příplatek za dopravu suti po suchu za další 1 km</t>
  </si>
  <si>
    <t>14*3,6456</t>
  </si>
  <si>
    <t>979087212R00</t>
  </si>
  <si>
    <t>Nakládání suti na dopravní prostředky - komunikace</t>
  </si>
  <si>
    <t>979093111R00</t>
  </si>
  <si>
    <t>Uložení suti na skládku bez zhutnění</t>
  </si>
  <si>
    <t>979999973R00</t>
  </si>
  <si>
    <t>Poplatek za uložení, zemina a kamení, (skup.170504)</t>
  </si>
  <si>
    <t>kamenivo:3,6456</t>
  </si>
  <si>
    <t>998276101R00</t>
  </si>
  <si>
    <t>Přesun hmot, trubní vedení plastová, otevř. výkop</t>
  </si>
  <si>
    <t>230191016R00</t>
  </si>
  <si>
    <t>Uložení chráničky ve výkopu PE 110x4,2mm</t>
  </si>
  <si>
    <t>3457114740R</t>
  </si>
  <si>
    <t>Trubka kabelová chránička dělená d110</t>
  </si>
  <si>
    <t>230200121R00</t>
  </si>
  <si>
    <t>Nasunutí potrubní sekce do ocel.chráničky, DN 200</t>
  </si>
  <si>
    <t>723150374R00</t>
  </si>
  <si>
    <t>Potrubí ocel. černé svařované -chráničky D 219/6,3</t>
  </si>
  <si>
    <t>733123926R00</t>
  </si>
  <si>
    <t>Svařovaný spoj potrubí ocelového hladkého D 219 mm</t>
  </si>
  <si>
    <t>230194007R00</t>
  </si>
  <si>
    <t>Utěsnění chráničky manžetou DN 200</t>
  </si>
  <si>
    <t>273443891R</t>
  </si>
  <si>
    <t>Manžeta na chráničky EPDM 160 x 220 mm</t>
  </si>
  <si>
    <t>230195010R00</t>
  </si>
  <si>
    <t>Montáž distanční objímky celistvých d 150-171 mm</t>
  </si>
  <si>
    <t>230-190001</t>
  </si>
  <si>
    <t>Kluzná distanční objímka pro d160 výška 19mm</t>
  </si>
  <si>
    <t>230191042R00</t>
  </si>
  <si>
    <t>Uložení chráničky ve výkopu PE 250x14,8 mm</t>
  </si>
  <si>
    <t>230193007R00</t>
  </si>
  <si>
    <t>Nasunutí potrubní sekce do PE chráničky DN 250</t>
  </si>
  <si>
    <t>286136634R</t>
  </si>
  <si>
    <t xml:space="preserve">Trubka HDPE SDR17 250x14,8 mm, PE100 </t>
  </si>
  <si>
    <t>230194008R00</t>
  </si>
  <si>
    <t>Utěsnění chráničky manžetou DN 250</t>
  </si>
  <si>
    <t>273443892R</t>
  </si>
  <si>
    <t>Manžeta na chráničky EPDM 160 x 273 mm</t>
  </si>
  <si>
    <t>230-190002</t>
  </si>
  <si>
    <t>Kluzná distanční objímka pro d160 výška 25mm</t>
  </si>
  <si>
    <t>005111021R</t>
  </si>
  <si>
    <t>Vytyčení inženýrských sítí</t>
  </si>
  <si>
    <t>Soubor</t>
  </si>
  <si>
    <t>005111020R</t>
  </si>
  <si>
    <t>Vytyčení trasy kanalizace</t>
  </si>
  <si>
    <t>005121010R</t>
  </si>
  <si>
    <t xml:space="preserve">Vybudování zařízení staveniště, provoz zařízení staveniště </t>
  </si>
  <si>
    <t>005121030R</t>
  </si>
  <si>
    <t>Odstranění zařízení staveniště</t>
  </si>
  <si>
    <t>005211030R</t>
  </si>
  <si>
    <t xml:space="preserve">Dočasná dopravní opatření, přechodné dopravní značení </t>
  </si>
  <si>
    <t>005124010R</t>
  </si>
  <si>
    <t>Kompletační a koordinační činnost</t>
  </si>
  <si>
    <t>005211010R</t>
  </si>
  <si>
    <t>Předání a převzetí staveniště, předání a převzetí díla</t>
  </si>
  <si>
    <t>005211080R</t>
  </si>
  <si>
    <t xml:space="preserve">Bezpečnostní a hygienická opatření na staveništi </t>
  </si>
  <si>
    <t>005211040R</t>
  </si>
  <si>
    <t>Průběžné čištění komunikace při výjezdu ze stavby</t>
  </si>
  <si>
    <t xml:space="preserve">Užívání veřejných ploch a prostranství, vyřízení záborů a potřebných povolení </t>
  </si>
  <si>
    <t>988 10-1101</t>
  </si>
  <si>
    <t>Lávka pro pěší</t>
  </si>
  <si>
    <t>005231010R</t>
  </si>
  <si>
    <t>Zkoušky a revize, hutnící zkoušky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</si>
  <si>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</si>
  <si>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</si>
  <si>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</si>
  <si>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</si>
  <si>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05</t>
  </si>
  <si>
    <t xml:space="preserve">Pasportizace stávajících objektů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</si>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</sst>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4" borderId="6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opLeftCell="B53" zoomScaleNormal="100" zoomScaleSheetLayoutView="75" workbookViewId="0">
      <selection activeCell="N33" sqref="N33:N3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>
      <c r="A2" s="4"/>
      <c r="B2" s="78" t="s">
        <v>40</v>
      </c>
      <c r="C2" s="79"/>
      <c r="D2" s="248" t="s">
        <v>45</v>
      </c>
      <c r="E2" s="249"/>
      <c r="F2" s="249"/>
      <c r="G2" s="249"/>
      <c r="H2" s="249"/>
      <c r="I2" s="249"/>
      <c r="J2" s="250"/>
      <c r="O2" s="2"/>
    </row>
    <row r="3" spans="1:15" ht="23.25" hidden="1" customHeight="1">
      <c r="A3" s="4"/>
      <c r="B3" s="80" t="s">
        <v>43</v>
      </c>
      <c r="C3" s="81"/>
      <c r="D3" s="211"/>
      <c r="E3" s="212"/>
      <c r="F3" s="212"/>
      <c r="G3" s="212"/>
      <c r="H3" s="212"/>
      <c r="I3" s="212"/>
      <c r="J3" s="213"/>
    </row>
    <row r="4" spans="1:15" ht="23.25" hidden="1" customHeight="1">
      <c r="A4" s="4"/>
      <c r="B4" s="82" t="s">
        <v>44</v>
      </c>
      <c r="C4" s="83"/>
      <c r="D4" s="84"/>
      <c r="E4" s="84"/>
      <c r="F4" s="85"/>
      <c r="G4" s="86"/>
      <c r="H4" s="85"/>
      <c r="I4" s="86"/>
      <c r="J4" s="87"/>
    </row>
    <row r="5" spans="1:15" ht="24" customHeight="1">
      <c r="A5" s="4"/>
      <c r="B5" s="44" t="s">
        <v>21</v>
      </c>
      <c r="C5" s="5"/>
      <c r="D5" s="88" t="s">
        <v>46</v>
      </c>
      <c r="E5" s="25"/>
      <c r="F5" s="25"/>
      <c r="G5" s="25"/>
      <c r="H5" s="27" t="s">
        <v>33</v>
      </c>
      <c r="I5" s="88" t="s">
        <v>50</v>
      </c>
      <c r="J5" s="11"/>
    </row>
    <row r="6" spans="1:15" ht="15.75" customHeight="1">
      <c r="A6" s="4"/>
      <c r="B6" s="38"/>
      <c r="C6" s="25"/>
      <c r="D6" s="88" t="s">
        <v>47</v>
      </c>
      <c r="E6" s="25"/>
      <c r="F6" s="25"/>
      <c r="G6" s="25"/>
      <c r="H6" s="27" t="s">
        <v>34</v>
      </c>
      <c r="I6" s="88" t="s">
        <v>51</v>
      </c>
      <c r="J6" s="11"/>
    </row>
    <row r="7" spans="1:15" ht="15.75" customHeight="1">
      <c r="A7" s="4"/>
      <c r="B7" s="39"/>
      <c r="C7" s="89" t="s">
        <v>49</v>
      </c>
      <c r="D7" s="77" t="s">
        <v>48</v>
      </c>
      <c r="E7" s="32"/>
      <c r="F7" s="32"/>
      <c r="G7" s="32"/>
      <c r="H7" s="34"/>
      <c r="I7" s="32"/>
      <c r="J7" s="48"/>
    </row>
    <row r="8" spans="1:15" ht="24" hidden="1" customHeight="1">
      <c r="A8" s="4"/>
      <c r="B8" s="44" t="s">
        <v>19</v>
      </c>
      <c r="C8" s="5"/>
      <c r="D8" s="33"/>
      <c r="E8" s="5"/>
      <c r="F8" s="5"/>
      <c r="G8" s="42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2"/>
      <c r="H9" s="27" t="s">
        <v>34</v>
      </c>
      <c r="I9" s="31"/>
      <c r="J9" s="11"/>
    </row>
    <row r="10" spans="1:15" ht="15.75" hidden="1" customHeight="1">
      <c r="A10" s="4"/>
      <c r="B10" s="49"/>
      <c r="C10" s="26"/>
      <c r="D10" s="43"/>
      <c r="E10" s="52"/>
      <c r="F10" s="52"/>
      <c r="G10" s="50"/>
      <c r="H10" s="50"/>
      <c r="I10" s="51"/>
      <c r="J10" s="48"/>
    </row>
    <row r="11" spans="1:15" ht="24" customHeight="1">
      <c r="A11" s="4"/>
      <c r="B11" s="44" t="s">
        <v>18</v>
      </c>
      <c r="C11" s="5"/>
      <c r="D11" s="243"/>
      <c r="E11" s="243"/>
      <c r="F11" s="243"/>
      <c r="G11" s="243"/>
      <c r="H11" s="27" t="s">
        <v>33</v>
      </c>
      <c r="I11" s="91"/>
      <c r="J11" s="11"/>
    </row>
    <row r="12" spans="1:15" ht="15.75" customHeight="1">
      <c r="A12" s="4"/>
      <c r="B12" s="38"/>
      <c r="C12" s="25"/>
      <c r="D12" s="228"/>
      <c r="E12" s="228"/>
      <c r="F12" s="228"/>
      <c r="G12" s="228"/>
      <c r="H12" s="27" t="s">
        <v>34</v>
      </c>
      <c r="I12" s="91"/>
      <c r="J12" s="11"/>
    </row>
    <row r="13" spans="1:15" ht="15.75" customHeight="1">
      <c r="A13" s="4"/>
      <c r="B13" s="39"/>
      <c r="C13" s="90"/>
      <c r="D13" s="229"/>
      <c r="E13" s="229"/>
      <c r="F13" s="229"/>
      <c r="G13" s="229"/>
      <c r="H13" s="28"/>
      <c r="I13" s="32"/>
      <c r="J13" s="48"/>
    </row>
    <row r="14" spans="1:15" ht="24" hidden="1" customHeight="1">
      <c r="A14" s="4"/>
      <c r="B14" s="63" t="s">
        <v>20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>
      <c r="A15" s="4"/>
      <c r="B15" s="49" t="s">
        <v>31</v>
      </c>
      <c r="C15" s="69"/>
      <c r="D15" s="50"/>
      <c r="E15" s="251"/>
      <c r="F15" s="251"/>
      <c r="G15" s="224"/>
      <c r="H15" s="224"/>
      <c r="I15" s="224" t="s">
        <v>28</v>
      </c>
      <c r="J15" s="225"/>
    </row>
    <row r="16" spans="1:15" ht="23.25" customHeight="1">
      <c r="A16" s="138" t="s">
        <v>23</v>
      </c>
      <c r="B16" s="139" t="s">
        <v>23</v>
      </c>
      <c r="C16" s="55"/>
      <c r="D16" s="56"/>
      <c r="E16" s="226"/>
      <c r="F16" s="227"/>
      <c r="G16" s="226"/>
      <c r="H16" s="227"/>
      <c r="I16" s="226">
        <f>SUMIF(F47:F58,A16,I47:I58)+SUMIF(F47:F58,"PSU",I47:I58)</f>
        <v>0</v>
      </c>
      <c r="J16" s="240"/>
    </row>
    <row r="17" spans="1:10" ht="23.25" customHeight="1">
      <c r="A17" s="138" t="s">
        <v>24</v>
      </c>
      <c r="B17" s="139" t="s">
        <v>24</v>
      </c>
      <c r="C17" s="55"/>
      <c r="D17" s="56"/>
      <c r="E17" s="226"/>
      <c r="F17" s="227"/>
      <c r="G17" s="226"/>
      <c r="H17" s="227"/>
      <c r="I17" s="226">
        <f>SUMIF(F47:F58,A17,I47:I58)</f>
        <v>0</v>
      </c>
      <c r="J17" s="240"/>
    </row>
    <row r="18" spans="1:10" ht="23.25" customHeight="1">
      <c r="A18" s="138" t="s">
        <v>25</v>
      </c>
      <c r="B18" s="139" t="s">
        <v>25</v>
      </c>
      <c r="C18" s="55"/>
      <c r="D18" s="56"/>
      <c r="E18" s="226"/>
      <c r="F18" s="227"/>
      <c r="G18" s="226"/>
      <c r="H18" s="227"/>
      <c r="I18" s="226">
        <f>SUMIF(F47:F58,A18,I47:I58)</f>
        <v>0</v>
      </c>
      <c r="J18" s="240"/>
    </row>
    <row r="19" spans="1:10" ht="23.25" customHeight="1">
      <c r="A19" s="138" t="s">
        <v>77</v>
      </c>
      <c r="B19" s="139" t="s">
        <v>26</v>
      </c>
      <c r="C19" s="55"/>
      <c r="D19" s="56"/>
      <c r="E19" s="226"/>
      <c r="F19" s="227"/>
      <c r="G19" s="226"/>
      <c r="H19" s="227"/>
      <c r="I19" s="226">
        <f>SUMIF(F47:F58,A19,I47:I58)</f>
        <v>0</v>
      </c>
      <c r="J19" s="240"/>
    </row>
    <row r="20" spans="1:10" ht="23.25" customHeight="1">
      <c r="A20" s="138" t="s">
        <v>78</v>
      </c>
      <c r="B20" s="139" t="s">
        <v>27</v>
      </c>
      <c r="C20" s="55"/>
      <c r="D20" s="56"/>
      <c r="E20" s="226"/>
      <c r="F20" s="227"/>
      <c r="G20" s="226"/>
      <c r="H20" s="227"/>
      <c r="I20" s="226">
        <f>SUMIF(F47:F58,A20,I47:I58)</f>
        <v>0</v>
      </c>
      <c r="J20" s="240"/>
    </row>
    <row r="21" spans="1:10" ht="23.25" customHeight="1">
      <c r="A21" s="4"/>
      <c r="B21" s="71" t="s">
        <v>28</v>
      </c>
      <c r="C21" s="72"/>
      <c r="D21" s="73"/>
      <c r="E21" s="241"/>
      <c r="F21" s="242"/>
      <c r="G21" s="241"/>
      <c r="H21" s="242"/>
      <c r="I21" s="241">
        <f>SUM(I16:J20)</f>
        <v>0</v>
      </c>
      <c r="J21" s="247"/>
    </row>
    <row r="22" spans="1:10" ht="33" customHeight="1">
      <c r="A22" s="4"/>
      <c r="B22" s="62" t="s">
        <v>32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4"/>
      <c r="B23" s="54" t="s">
        <v>11</v>
      </c>
      <c r="C23" s="55"/>
      <c r="D23" s="56"/>
      <c r="E23" s="57">
        <v>15</v>
      </c>
      <c r="F23" s="58" t="s">
        <v>0</v>
      </c>
      <c r="G23" s="238">
        <f>ZakladDPHSniVypocet</f>
        <v>0</v>
      </c>
      <c r="H23" s="239"/>
      <c r="I23" s="239"/>
      <c r="J23" s="59" t="str">
        <f t="shared" ref="J23:J28" si="0">Mena</f>
        <v>CZK</v>
      </c>
    </row>
    <row r="24" spans="1:10" ht="23.25" customHeight="1">
      <c r="A24" s="4"/>
      <c r="B24" s="54" t="s">
        <v>12</v>
      </c>
      <c r="C24" s="55"/>
      <c r="D24" s="56"/>
      <c r="E24" s="57">
        <f>SazbaDPH1</f>
        <v>15</v>
      </c>
      <c r="F24" s="58" t="s">
        <v>0</v>
      </c>
      <c r="G24" s="245">
        <f>ZakladDPHSni*SazbaDPH1/100</f>
        <v>0</v>
      </c>
      <c r="H24" s="246"/>
      <c r="I24" s="246"/>
      <c r="J24" s="59" t="str">
        <f t="shared" si="0"/>
        <v>CZK</v>
      </c>
    </row>
    <row r="25" spans="1:10" ht="23.25" customHeight="1">
      <c r="A25" s="4"/>
      <c r="B25" s="54" t="s">
        <v>13</v>
      </c>
      <c r="C25" s="55"/>
      <c r="D25" s="56"/>
      <c r="E25" s="57">
        <v>21</v>
      </c>
      <c r="F25" s="58" t="s">
        <v>0</v>
      </c>
      <c r="G25" s="238">
        <f>ZakladDPHZaklVypocet</f>
        <v>0</v>
      </c>
      <c r="H25" s="239"/>
      <c r="I25" s="239"/>
      <c r="J25" s="59" t="str">
        <f t="shared" si="0"/>
        <v>CZK</v>
      </c>
    </row>
    <row r="26" spans="1:10" ht="23.25" customHeight="1">
      <c r="A26" s="4"/>
      <c r="B26" s="46" t="s">
        <v>14</v>
      </c>
      <c r="C26" s="22"/>
      <c r="D26" s="18"/>
      <c r="E26" s="40">
        <f>SazbaDPH2</f>
        <v>21</v>
      </c>
      <c r="F26" s="41" t="s">
        <v>0</v>
      </c>
      <c r="G26" s="234">
        <f>ZakladDPHZakl*SazbaDPH2/100</f>
        <v>0</v>
      </c>
      <c r="H26" s="235"/>
      <c r="I26" s="235"/>
      <c r="J26" s="53" t="str">
        <f t="shared" si="0"/>
        <v>CZK</v>
      </c>
    </row>
    <row r="27" spans="1:10" ht="23.25" customHeight="1" thickBot="1">
      <c r="A27" s="4"/>
      <c r="B27" s="45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0" t="str">
        <f t="shared" si="0"/>
        <v>CZK</v>
      </c>
    </row>
    <row r="28" spans="1:10" ht="27.75" hidden="1" customHeight="1" thickBot="1">
      <c r="A28" s="4"/>
      <c r="B28" s="110" t="s">
        <v>22</v>
      </c>
      <c r="C28" s="111"/>
      <c r="D28" s="111"/>
      <c r="E28" s="112"/>
      <c r="F28" s="113"/>
      <c r="G28" s="223">
        <f>ZakladDPHSniVypocet+ZakladDPHZaklVypocet</f>
        <v>0</v>
      </c>
      <c r="H28" s="223"/>
      <c r="I28" s="223"/>
      <c r="J28" s="114" t="str">
        <f t="shared" si="0"/>
        <v>CZK</v>
      </c>
    </row>
    <row r="29" spans="1:10" ht="27.75" customHeight="1" thickBot="1">
      <c r="A29" s="4"/>
      <c r="B29" s="110" t="s">
        <v>35</v>
      </c>
      <c r="C29" s="115"/>
      <c r="D29" s="115"/>
      <c r="E29" s="115"/>
      <c r="F29" s="115"/>
      <c r="G29" s="237">
        <f>ZakladDPHSni+DPHSni+ZakladDPHZakl+DPHZakl+Zaokrouhleni</f>
        <v>0</v>
      </c>
      <c r="H29" s="237"/>
      <c r="I29" s="237"/>
      <c r="J29" s="116" t="s">
        <v>54</v>
      </c>
    </row>
    <row r="30" spans="1:10" ht="12.75" customHeight="1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202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5" customFormat="1" ht="18.75" customHeight="1">
      <c r="A34" s="29"/>
      <c r="B34" s="29"/>
      <c r="C34" s="30"/>
      <c r="D34" s="230"/>
      <c r="E34" s="230"/>
      <c r="F34" s="30"/>
      <c r="G34" s="230"/>
      <c r="H34" s="230"/>
      <c r="I34" s="230"/>
      <c r="J34" s="36"/>
    </row>
    <row r="35" spans="1:10" ht="12.75" customHeight="1">
      <c r="A35" s="4"/>
      <c r="B35" s="4"/>
      <c r="C35" s="5"/>
      <c r="D35" s="244" t="s">
        <v>2</v>
      </c>
      <c r="E35" s="244"/>
      <c r="F35" s="5"/>
      <c r="G35" s="42"/>
      <c r="H35" s="13" t="s">
        <v>3</v>
      </c>
      <c r="I35" s="42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4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10" ht="25.5" hidden="1" customHeight="1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10" ht="25.5" hidden="1" customHeight="1">
      <c r="A39" s="94">
        <v>1</v>
      </c>
      <c r="B39" s="100" t="s">
        <v>52</v>
      </c>
      <c r="C39" s="214" t="s">
        <v>45</v>
      </c>
      <c r="D39" s="215"/>
      <c r="E39" s="215"/>
      <c r="F39" s="105">
        <f>'Rozpočet Pol'!AC216</f>
        <v>0</v>
      </c>
      <c r="G39" s="106">
        <f>'Rozpočet Pol'!AD216</f>
        <v>0</v>
      </c>
      <c r="H39" s="107">
        <f>(F39*SazbaDPH1/100)+(G39*SazbaDPH2/100)</f>
        <v>0</v>
      </c>
      <c r="I39" s="107">
        <f>F39+G39+H39</f>
        <v>0</v>
      </c>
      <c r="J39" s="101" t="str">
        <f>IF(CenaCelkemVypocet=0,"",I39/CenaCelkemVypocet*100)</f>
        <v/>
      </c>
    </row>
    <row r="40" spans="1:10" ht="25.5" hidden="1" customHeight="1">
      <c r="A40" s="94"/>
      <c r="B40" s="216" t="s">
        <v>53</v>
      </c>
      <c r="C40" s="217"/>
      <c r="D40" s="217"/>
      <c r="E40" s="218"/>
      <c r="F40" s="108">
        <f>SUMIF(A39:A39,"=1",F39:F39)</f>
        <v>0</v>
      </c>
      <c r="G40" s="109">
        <f>SUMIF(A39:A39,"=1",G39:G39)</f>
        <v>0</v>
      </c>
      <c r="H40" s="109">
        <f>SUMIF(A39:A39,"=1",H39:H39)</f>
        <v>0</v>
      </c>
      <c r="I40" s="109">
        <f>SUMIF(A39:A39,"=1",I39:I39)</f>
        <v>0</v>
      </c>
      <c r="J40" s="95">
        <f>SUMIF(A39:A39,"=1",J39:J39)</f>
        <v>0</v>
      </c>
    </row>
    <row r="44" spans="1:10" ht="15.75">
      <c r="B44" s="117" t="s">
        <v>55</v>
      </c>
    </row>
    <row r="46" spans="1:10" ht="25.5" customHeight="1">
      <c r="A46" s="118"/>
      <c r="B46" s="122" t="s">
        <v>16</v>
      </c>
      <c r="C46" s="122" t="s">
        <v>5</v>
      </c>
      <c r="D46" s="123"/>
      <c r="E46" s="123"/>
      <c r="F46" s="126" t="s">
        <v>56</v>
      </c>
      <c r="G46" s="126"/>
      <c r="H46" s="126"/>
      <c r="I46" s="219" t="s">
        <v>28</v>
      </c>
      <c r="J46" s="219"/>
    </row>
    <row r="47" spans="1:10" ht="25.5" customHeight="1">
      <c r="A47" s="119"/>
      <c r="B47" s="127" t="s">
        <v>57</v>
      </c>
      <c r="C47" s="221" t="s">
        <v>58</v>
      </c>
      <c r="D47" s="222"/>
      <c r="E47" s="222"/>
      <c r="F47" s="129" t="s">
        <v>23</v>
      </c>
      <c r="G47" s="130"/>
      <c r="H47" s="130"/>
      <c r="I47" s="220">
        <f>'Rozpočet Pol'!G8</f>
        <v>0</v>
      </c>
      <c r="J47" s="220"/>
    </row>
    <row r="48" spans="1:10" ht="25.5" customHeight="1">
      <c r="A48" s="119"/>
      <c r="B48" s="121" t="s">
        <v>59</v>
      </c>
      <c r="C48" s="205" t="s">
        <v>60</v>
      </c>
      <c r="D48" s="206"/>
      <c r="E48" s="206"/>
      <c r="F48" s="131" t="s">
        <v>23</v>
      </c>
      <c r="G48" s="132"/>
      <c r="H48" s="132"/>
      <c r="I48" s="204">
        <f>'Rozpočet Pol'!G96</f>
        <v>0</v>
      </c>
      <c r="J48" s="204"/>
    </row>
    <row r="49" spans="1:10" ht="25.5" customHeight="1">
      <c r="A49" s="119"/>
      <c r="B49" s="121" t="s">
        <v>61</v>
      </c>
      <c r="C49" s="205" t="s">
        <v>62</v>
      </c>
      <c r="D49" s="206"/>
      <c r="E49" s="206"/>
      <c r="F49" s="131" t="s">
        <v>23</v>
      </c>
      <c r="G49" s="132"/>
      <c r="H49" s="132"/>
      <c r="I49" s="204">
        <f>'Rozpočet Pol'!G99</f>
        <v>0</v>
      </c>
      <c r="J49" s="204"/>
    </row>
    <row r="50" spans="1:10" ht="25.5" customHeight="1">
      <c r="A50" s="119"/>
      <c r="B50" s="121" t="s">
        <v>63</v>
      </c>
      <c r="C50" s="205" t="s">
        <v>64</v>
      </c>
      <c r="D50" s="206"/>
      <c r="E50" s="206"/>
      <c r="F50" s="131" t="s">
        <v>23</v>
      </c>
      <c r="G50" s="132"/>
      <c r="H50" s="132"/>
      <c r="I50" s="204">
        <f>'Rozpočet Pol'!G108</f>
        <v>0</v>
      </c>
      <c r="J50" s="204"/>
    </row>
    <row r="51" spans="1:10" ht="25.5" customHeight="1">
      <c r="A51" s="119"/>
      <c r="B51" s="121" t="s">
        <v>65</v>
      </c>
      <c r="C51" s="205" t="s">
        <v>66</v>
      </c>
      <c r="D51" s="206"/>
      <c r="E51" s="206"/>
      <c r="F51" s="131" t="s">
        <v>23</v>
      </c>
      <c r="G51" s="132"/>
      <c r="H51" s="132"/>
      <c r="I51" s="204">
        <f>'Rozpočet Pol'!G123</f>
        <v>0</v>
      </c>
      <c r="J51" s="204"/>
    </row>
    <row r="52" spans="1:10" ht="25.5" customHeight="1">
      <c r="A52" s="119"/>
      <c r="B52" s="121" t="s">
        <v>67</v>
      </c>
      <c r="C52" s="205" t="s">
        <v>68</v>
      </c>
      <c r="D52" s="206"/>
      <c r="E52" s="206"/>
      <c r="F52" s="131" t="s">
        <v>23</v>
      </c>
      <c r="G52" s="132"/>
      <c r="H52" s="132"/>
      <c r="I52" s="204">
        <f>'Rozpočet Pol'!G138</f>
        <v>0</v>
      </c>
      <c r="J52" s="204"/>
    </row>
    <row r="53" spans="1:10" ht="25.5" customHeight="1">
      <c r="A53" s="119"/>
      <c r="B53" s="121" t="s">
        <v>69</v>
      </c>
      <c r="C53" s="205" t="s">
        <v>70</v>
      </c>
      <c r="D53" s="206"/>
      <c r="E53" s="206"/>
      <c r="F53" s="131" t="s">
        <v>23</v>
      </c>
      <c r="G53" s="132"/>
      <c r="H53" s="132"/>
      <c r="I53" s="204">
        <f>'Rozpočet Pol'!G160</f>
        <v>0</v>
      </c>
      <c r="J53" s="204"/>
    </row>
    <row r="54" spans="1:10" ht="25.5" customHeight="1">
      <c r="A54" s="119"/>
      <c r="B54" s="121" t="s">
        <v>71</v>
      </c>
      <c r="C54" s="205" t="s">
        <v>72</v>
      </c>
      <c r="D54" s="206"/>
      <c r="E54" s="206"/>
      <c r="F54" s="131" t="s">
        <v>23</v>
      </c>
      <c r="G54" s="132"/>
      <c r="H54" s="132"/>
      <c r="I54" s="204">
        <f>'Rozpočet Pol'!G171</f>
        <v>0</v>
      </c>
      <c r="J54" s="204"/>
    </row>
    <row r="55" spans="1:10" ht="25.5" customHeight="1">
      <c r="A55" s="119"/>
      <c r="B55" s="121" t="s">
        <v>73</v>
      </c>
      <c r="C55" s="205" t="s">
        <v>74</v>
      </c>
      <c r="D55" s="206"/>
      <c r="E55" s="206"/>
      <c r="F55" s="131" t="s">
        <v>23</v>
      </c>
      <c r="G55" s="132"/>
      <c r="H55" s="132"/>
      <c r="I55" s="204">
        <f>'Rozpočet Pol'!G179</f>
        <v>0</v>
      </c>
      <c r="J55" s="204"/>
    </row>
    <row r="56" spans="1:10" ht="25.5" customHeight="1">
      <c r="A56" s="119"/>
      <c r="B56" s="121" t="s">
        <v>75</v>
      </c>
      <c r="C56" s="205" t="s">
        <v>76</v>
      </c>
      <c r="D56" s="206"/>
      <c r="E56" s="206"/>
      <c r="F56" s="131" t="s">
        <v>25</v>
      </c>
      <c r="G56" s="132"/>
      <c r="H56" s="132"/>
      <c r="I56" s="204">
        <f>'Rozpočet Pol'!G181</f>
        <v>0</v>
      </c>
      <c r="J56" s="204"/>
    </row>
    <row r="57" spans="1:10" ht="25.5" customHeight="1">
      <c r="A57" s="119"/>
      <c r="B57" s="121" t="s">
        <v>77</v>
      </c>
      <c r="C57" s="205" t="s">
        <v>26</v>
      </c>
      <c r="D57" s="206"/>
      <c r="E57" s="206"/>
      <c r="F57" s="131" t="s">
        <v>77</v>
      </c>
      <c r="G57" s="132"/>
      <c r="H57" s="132"/>
      <c r="I57" s="204">
        <f>'Rozpočet Pol'!G198</f>
        <v>0</v>
      </c>
      <c r="J57" s="204"/>
    </row>
    <row r="58" spans="1:10" ht="25.5" customHeight="1">
      <c r="A58" s="119"/>
      <c r="B58" s="128" t="s">
        <v>78</v>
      </c>
      <c r="C58" s="208" t="s">
        <v>27</v>
      </c>
      <c r="D58" s="209"/>
      <c r="E58" s="209"/>
      <c r="F58" s="133" t="s">
        <v>78</v>
      </c>
      <c r="G58" s="134"/>
      <c r="H58" s="134"/>
      <c r="I58" s="207">
        <f>'Rozpočet Pol'!G210</f>
        <v>0</v>
      </c>
      <c r="J58" s="207"/>
    </row>
    <row r="59" spans="1:10" ht="25.5" customHeight="1">
      <c r="A59" s="120"/>
      <c r="B59" s="124" t="s">
        <v>1</v>
      </c>
      <c r="C59" s="124"/>
      <c r="D59" s="125"/>
      <c r="E59" s="125"/>
      <c r="F59" s="135"/>
      <c r="G59" s="136"/>
      <c r="H59" s="136"/>
      <c r="I59" s="210">
        <f>SUM(I47:I58)</f>
        <v>0</v>
      </c>
      <c r="J59" s="210"/>
    </row>
    <row r="60" spans="1:10">
      <c r="F60" s="137"/>
      <c r="G60" s="93"/>
      <c r="H60" s="137"/>
      <c r="I60" s="93"/>
      <c r="J60" s="93"/>
    </row>
    <row r="61" spans="1:10">
      <c r="F61" s="137"/>
      <c r="G61" s="93"/>
      <c r="H61" s="137"/>
      <c r="I61" s="93"/>
      <c r="J61" s="93"/>
    </row>
    <row r="62" spans="1:10">
      <c r="F62" s="137"/>
      <c r="G62" s="93"/>
      <c r="H62" s="137"/>
      <c r="I62" s="93"/>
      <c r="J62" s="93"/>
    </row>
  </sheetData>
  <sheetProtection password="C738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>
      <c r="A2" s="76" t="s">
        <v>41</v>
      </c>
      <c r="B2" s="75"/>
      <c r="C2" s="254"/>
      <c r="D2" s="254"/>
      <c r="E2" s="254"/>
      <c r="F2" s="254"/>
      <c r="G2" s="255"/>
    </row>
    <row r="3" spans="1:7" ht="24.95" hidden="1" customHeight="1">
      <c r="A3" s="76" t="s">
        <v>7</v>
      </c>
      <c r="B3" s="75"/>
      <c r="C3" s="254"/>
      <c r="D3" s="254"/>
      <c r="E3" s="254"/>
      <c r="F3" s="254"/>
      <c r="G3" s="255"/>
    </row>
    <row r="4" spans="1:7" ht="24.95" hidden="1" customHeight="1">
      <c r="A4" s="76" t="s">
        <v>8</v>
      </c>
      <c r="B4" s="75"/>
      <c r="C4" s="254"/>
      <c r="D4" s="254"/>
      <c r="E4" s="254"/>
      <c r="F4" s="254"/>
      <c r="G4" s="255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BH226"/>
  <sheetViews>
    <sheetView tabSelected="1" topLeftCell="A15" workbookViewId="0">
      <selection activeCell="C211" sqref="C211"/>
    </sheetView>
  </sheetViews>
  <sheetFormatPr defaultRowHeight="12.75" outlineLevelRow="1"/>
  <cols>
    <col min="1" max="1" width="4.28515625" customWidth="1"/>
    <col min="2" max="2" width="14.42578125" style="92" customWidth="1"/>
    <col min="3" max="3" width="38.28515625" style="9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56" t="s">
        <v>6</v>
      </c>
      <c r="B1" s="256"/>
      <c r="C1" s="256"/>
      <c r="D1" s="256"/>
      <c r="E1" s="256"/>
      <c r="F1" s="256"/>
      <c r="G1" s="256"/>
      <c r="AE1" t="s">
        <v>80</v>
      </c>
    </row>
    <row r="2" spans="1:60" ht="24.95" customHeight="1">
      <c r="A2" s="142" t="s">
        <v>79</v>
      </c>
      <c r="B2" s="140"/>
      <c r="C2" s="257" t="s">
        <v>45</v>
      </c>
      <c r="D2" s="258"/>
      <c r="E2" s="258"/>
      <c r="F2" s="258"/>
      <c r="G2" s="259"/>
      <c r="AE2" t="s">
        <v>81</v>
      </c>
    </row>
    <row r="3" spans="1:60" ht="24.95" hidden="1" customHeight="1">
      <c r="A3" s="143" t="s">
        <v>7</v>
      </c>
      <c r="B3" s="141"/>
      <c r="C3" s="260"/>
      <c r="D3" s="261"/>
      <c r="E3" s="261"/>
      <c r="F3" s="261"/>
      <c r="G3" s="262"/>
      <c r="AE3" t="s">
        <v>82</v>
      </c>
    </row>
    <row r="4" spans="1:60" ht="24.95" hidden="1" customHeight="1">
      <c r="A4" s="143" t="s">
        <v>8</v>
      </c>
      <c r="B4" s="141"/>
      <c r="C4" s="260"/>
      <c r="D4" s="261"/>
      <c r="E4" s="261"/>
      <c r="F4" s="261"/>
      <c r="G4" s="262"/>
      <c r="AE4" t="s">
        <v>83</v>
      </c>
    </row>
    <row r="5" spans="1:60" hidden="1">
      <c r="A5" s="144" t="s">
        <v>84</v>
      </c>
      <c r="B5" s="145"/>
      <c r="C5" s="146"/>
      <c r="D5" s="147"/>
      <c r="E5" s="147"/>
      <c r="F5" s="147"/>
      <c r="G5" s="148"/>
      <c r="AE5" t="s">
        <v>85</v>
      </c>
    </row>
    <row r="7" spans="1:60" ht="38.25">
      <c r="A7" s="153" t="s">
        <v>86</v>
      </c>
      <c r="B7" s="154" t="s">
        <v>87</v>
      </c>
      <c r="C7" s="154" t="s">
        <v>88</v>
      </c>
      <c r="D7" s="153" t="s">
        <v>89</v>
      </c>
      <c r="E7" s="153" t="s">
        <v>90</v>
      </c>
      <c r="F7" s="149" t="s">
        <v>91</v>
      </c>
      <c r="G7" s="174" t="s">
        <v>28</v>
      </c>
      <c r="H7" s="175" t="s">
        <v>29</v>
      </c>
      <c r="I7" s="175" t="s">
        <v>92</v>
      </c>
      <c r="J7" s="175" t="s">
        <v>30</v>
      </c>
      <c r="K7" s="175" t="s">
        <v>93</v>
      </c>
      <c r="L7" s="175" t="s">
        <v>94</v>
      </c>
      <c r="M7" s="175" t="s">
        <v>95</v>
      </c>
      <c r="N7" s="175" t="s">
        <v>96</v>
      </c>
      <c r="O7" s="175" t="s">
        <v>97</v>
      </c>
      <c r="P7" s="175" t="s">
        <v>98</v>
      </c>
      <c r="Q7" s="175" t="s">
        <v>99</v>
      </c>
      <c r="R7" s="175" t="s">
        <v>100</v>
      </c>
      <c r="S7" s="175" t="s">
        <v>101</v>
      </c>
      <c r="T7" s="175" t="s">
        <v>102</v>
      </c>
      <c r="U7" s="156" t="s">
        <v>103</v>
      </c>
    </row>
    <row r="8" spans="1:60">
      <c r="A8" s="176" t="s">
        <v>104</v>
      </c>
      <c r="B8" s="177" t="s">
        <v>57</v>
      </c>
      <c r="C8" s="178" t="s">
        <v>58</v>
      </c>
      <c r="D8" s="179"/>
      <c r="E8" s="180"/>
      <c r="F8" s="181"/>
      <c r="G8" s="181">
        <f>SUMIF(AE9:AE95,"&lt;&gt;NOR",G9:G95)</f>
        <v>0</v>
      </c>
      <c r="H8" s="181"/>
      <c r="I8" s="181">
        <f>SUM(I9:I95)</f>
        <v>0</v>
      </c>
      <c r="J8" s="181"/>
      <c r="K8" s="181">
        <f>SUM(K9:K95)</f>
        <v>0</v>
      </c>
      <c r="L8" s="181"/>
      <c r="M8" s="181">
        <f>SUM(M9:M95)</f>
        <v>0</v>
      </c>
      <c r="N8" s="155"/>
      <c r="O8" s="155">
        <f>SUM(O9:O95)</f>
        <v>33.727750000000007</v>
      </c>
      <c r="P8" s="155"/>
      <c r="Q8" s="155">
        <f>SUM(Q9:Q95)</f>
        <v>0</v>
      </c>
      <c r="R8" s="155"/>
      <c r="S8" s="155"/>
      <c r="T8" s="176"/>
      <c r="U8" s="155">
        <f>SUM(U9:U95)</f>
        <v>190.56999999999996</v>
      </c>
      <c r="AE8" t="s">
        <v>105</v>
      </c>
    </row>
    <row r="9" spans="1:60" outlineLevel="1">
      <c r="A9" s="151">
        <v>1</v>
      </c>
      <c r="B9" s="157" t="s">
        <v>106</v>
      </c>
      <c r="C9" s="194" t="s">
        <v>107</v>
      </c>
      <c r="D9" s="159" t="s">
        <v>108</v>
      </c>
      <c r="E9" s="167">
        <v>20</v>
      </c>
      <c r="F9" s="171">
        <f>H9+J9</f>
        <v>0</v>
      </c>
      <c r="G9" s="172">
        <f>ROUND(E9*F9,2)</f>
        <v>0</v>
      </c>
      <c r="H9" s="172"/>
      <c r="I9" s="172">
        <f>ROUND(E9*H9,2)</f>
        <v>0</v>
      </c>
      <c r="J9" s="172"/>
      <c r="K9" s="172">
        <f>ROUND(E9*J9,2)</f>
        <v>0</v>
      </c>
      <c r="L9" s="172">
        <v>21</v>
      </c>
      <c r="M9" s="172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0.20300000000000001</v>
      </c>
      <c r="U9" s="160">
        <f>ROUND(E9*T9,2)</f>
        <v>4.0599999999999996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109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51">
        <v>2</v>
      </c>
      <c r="B10" s="157" t="s">
        <v>110</v>
      </c>
      <c r="C10" s="194" t="s">
        <v>111</v>
      </c>
      <c r="D10" s="159" t="s">
        <v>112</v>
      </c>
      <c r="E10" s="167">
        <v>10</v>
      </c>
      <c r="F10" s="171">
        <f>H10+J10</f>
        <v>0</v>
      </c>
      <c r="G10" s="172">
        <f>ROUND(E10*F10,2)</f>
        <v>0</v>
      </c>
      <c r="H10" s="172"/>
      <c r="I10" s="172">
        <f>ROUND(E10*H10,2)</f>
        <v>0</v>
      </c>
      <c r="J10" s="172"/>
      <c r="K10" s="172">
        <f>ROUND(E10*J10,2)</f>
        <v>0</v>
      </c>
      <c r="L10" s="172">
        <v>21</v>
      </c>
      <c r="M10" s="172">
        <f>G10*(1+L10/100)</f>
        <v>0</v>
      </c>
      <c r="N10" s="160">
        <v>0</v>
      </c>
      <c r="O10" s="160">
        <f>ROUND(E10*N10,5)</f>
        <v>0</v>
      </c>
      <c r="P10" s="160">
        <v>0</v>
      </c>
      <c r="Q10" s="160">
        <f>ROUND(E10*P10,5)</f>
        <v>0</v>
      </c>
      <c r="R10" s="160"/>
      <c r="S10" s="160"/>
      <c r="T10" s="161">
        <v>0</v>
      </c>
      <c r="U10" s="160">
        <f>ROUND(E10*T10,2)</f>
        <v>0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113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>
      <c r="A11" s="151">
        <v>3</v>
      </c>
      <c r="B11" s="157" t="s">
        <v>114</v>
      </c>
      <c r="C11" s="194" t="s">
        <v>115</v>
      </c>
      <c r="D11" s="159" t="s">
        <v>116</v>
      </c>
      <c r="E11" s="167">
        <v>2</v>
      </c>
      <c r="F11" s="171">
        <f>H11+J11</f>
        <v>0</v>
      </c>
      <c r="G11" s="172">
        <f>ROUND(E11*F11,2)</f>
        <v>0</v>
      </c>
      <c r="H11" s="172"/>
      <c r="I11" s="172">
        <f>ROUND(E11*H11,2)</f>
        <v>0</v>
      </c>
      <c r="J11" s="172"/>
      <c r="K11" s="172">
        <f>ROUND(E11*J11,2)</f>
        <v>0</v>
      </c>
      <c r="L11" s="172">
        <v>21</v>
      </c>
      <c r="M11" s="172">
        <f>G11*(1+L11/100)</f>
        <v>0</v>
      </c>
      <c r="N11" s="160">
        <v>2.478E-2</v>
      </c>
      <c r="O11" s="160">
        <f>ROUND(E11*N11,5)</f>
        <v>4.956E-2</v>
      </c>
      <c r="P11" s="160">
        <v>0</v>
      </c>
      <c r="Q11" s="160">
        <f>ROUND(E11*P11,5)</f>
        <v>0</v>
      </c>
      <c r="R11" s="160"/>
      <c r="S11" s="160"/>
      <c r="T11" s="161">
        <v>0.54700000000000004</v>
      </c>
      <c r="U11" s="160">
        <f>ROUND(E11*T11,2)</f>
        <v>1.0900000000000001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109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>
      <c r="A12" s="151">
        <v>4</v>
      </c>
      <c r="B12" s="157" t="s">
        <v>117</v>
      </c>
      <c r="C12" s="194" t="s">
        <v>118</v>
      </c>
      <c r="D12" s="159" t="s">
        <v>119</v>
      </c>
      <c r="E12" s="167">
        <v>11.4</v>
      </c>
      <c r="F12" s="171">
        <f>H12+J12</f>
        <v>0</v>
      </c>
      <c r="G12" s="172">
        <f>ROUND(E12*F12,2)</f>
        <v>0</v>
      </c>
      <c r="H12" s="172"/>
      <c r="I12" s="172">
        <f>ROUND(E12*H12,2)</f>
        <v>0</v>
      </c>
      <c r="J12" s="172"/>
      <c r="K12" s="172">
        <f>ROUND(E12*J12,2)</f>
        <v>0</v>
      </c>
      <c r="L12" s="172">
        <v>21</v>
      </c>
      <c r="M12" s="172">
        <f>G12*(1+L12/100)</f>
        <v>0</v>
      </c>
      <c r="N12" s="160">
        <v>0</v>
      </c>
      <c r="O12" s="160">
        <f>ROUND(E12*N12,5)</f>
        <v>0</v>
      </c>
      <c r="P12" s="160">
        <v>0</v>
      </c>
      <c r="Q12" s="160">
        <f>ROUND(E12*P12,5)</f>
        <v>0</v>
      </c>
      <c r="R12" s="160"/>
      <c r="S12" s="160"/>
      <c r="T12" s="161">
        <v>1.34E-2</v>
      </c>
      <c r="U12" s="160">
        <f>ROUND(E12*T12,2)</f>
        <v>0.15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109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51"/>
      <c r="B13" s="157"/>
      <c r="C13" s="195" t="s">
        <v>120</v>
      </c>
      <c r="D13" s="162"/>
      <c r="E13" s="168">
        <v>11.4</v>
      </c>
      <c r="F13" s="172"/>
      <c r="G13" s="172"/>
      <c r="H13" s="172"/>
      <c r="I13" s="172"/>
      <c r="J13" s="172"/>
      <c r="K13" s="172"/>
      <c r="L13" s="172"/>
      <c r="M13" s="172"/>
      <c r="N13" s="160"/>
      <c r="O13" s="160"/>
      <c r="P13" s="160"/>
      <c r="Q13" s="160"/>
      <c r="R13" s="160"/>
      <c r="S13" s="160"/>
      <c r="T13" s="161"/>
      <c r="U13" s="160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121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51">
        <v>5</v>
      </c>
      <c r="B14" s="157" t="s">
        <v>122</v>
      </c>
      <c r="C14" s="194" t="s">
        <v>123</v>
      </c>
      <c r="D14" s="159" t="s">
        <v>119</v>
      </c>
      <c r="E14" s="167">
        <v>1.48489</v>
      </c>
      <c r="F14" s="171">
        <f>H14+J14</f>
        <v>0</v>
      </c>
      <c r="G14" s="172">
        <f>ROUND(E14*F14,2)</f>
        <v>0</v>
      </c>
      <c r="H14" s="172"/>
      <c r="I14" s="172">
        <f>ROUND(E14*H14,2)</f>
        <v>0</v>
      </c>
      <c r="J14" s="172"/>
      <c r="K14" s="172">
        <f>ROUND(E14*J14,2)</f>
        <v>0</v>
      </c>
      <c r="L14" s="172">
        <v>21</v>
      </c>
      <c r="M14" s="172">
        <f>G14*(1+L14/100)</f>
        <v>0</v>
      </c>
      <c r="N14" s="160">
        <v>0</v>
      </c>
      <c r="O14" s="160">
        <f>ROUND(E14*N14,5)</f>
        <v>0</v>
      </c>
      <c r="P14" s="160">
        <v>0</v>
      </c>
      <c r="Q14" s="160">
        <f>ROUND(E14*P14,5)</f>
        <v>0</v>
      </c>
      <c r="R14" s="160"/>
      <c r="S14" s="160"/>
      <c r="T14" s="161">
        <v>0.36499999999999999</v>
      </c>
      <c r="U14" s="160">
        <f>ROUND(E14*T14,2)</f>
        <v>0.54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109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>
      <c r="A15" s="151"/>
      <c r="B15" s="157"/>
      <c r="C15" s="195" t="s">
        <v>124</v>
      </c>
      <c r="D15" s="162"/>
      <c r="E15" s="168">
        <v>1.48489</v>
      </c>
      <c r="F15" s="172"/>
      <c r="G15" s="172"/>
      <c r="H15" s="172"/>
      <c r="I15" s="172"/>
      <c r="J15" s="172"/>
      <c r="K15" s="172"/>
      <c r="L15" s="172"/>
      <c r="M15" s="172"/>
      <c r="N15" s="160"/>
      <c r="O15" s="160"/>
      <c r="P15" s="160"/>
      <c r="Q15" s="160"/>
      <c r="R15" s="160"/>
      <c r="S15" s="160"/>
      <c r="T15" s="161"/>
      <c r="U15" s="160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121</v>
      </c>
      <c r="AF15" s="150">
        <v>0</v>
      </c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>
      <c r="A16" s="151">
        <v>6</v>
      </c>
      <c r="B16" s="157" t="s">
        <v>125</v>
      </c>
      <c r="C16" s="194" t="s">
        <v>126</v>
      </c>
      <c r="D16" s="159" t="s">
        <v>119</v>
      </c>
      <c r="E16" s="167">
        <v>1.48489</v>
      </c>
      <c r="F16" s="171">
        <f>H16+J16</f>
        <v>0</v>
      </c>
      <c r="G16" s="172">
        <f>ROUND(E16*F16,2)</f>
        <v>0</v>
      </c>
      <c r="H16" s="172"/>
      <c r="I16" s="172">
        <f>ROUND(E16*H16,2)</f>
        <v>0</v>
      </c>
      <c r="J16" s="172"/>
      <c r="K16" s="172">
        <f>ROUND(E16*J16,2)</f>
        <v>0</v>
      </c>
      <c r="L16" s="172">
        <v>21</v>
      </c>
      <c r="M16" s="172">
        <f>G16*(1+L16/100)</f>
        <v>0</v>
      </c>
      <c r="N16" s="160">
        <v>0</v>
      </c>
      <c r="O16" s="160">
        <f>ROUND(E16*N16,5)</f>
        <v>0</v>
      </c>
      <c r="P16" s="160">
        <v>0</v>
      </c>
      <c r="Q16" s="160">
        <f>ROUND(E16*P16,5)</f>
        <v>0</v>
      </c>
      <c r="R16" s="160"/>
      <c r="S16" s="160"/>
      <c r="T16" s="161">
        <v>0.38979999999999998</v>
      </c>
      <c r="U16" s="160">
        <f>ROUND(E16*T16,2)</f>
        <v>0.57999999999999996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109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>
      <c r="A17" s="151">
        <v>7</v>
      </c>
      <c r="B17" s="157" t="s">
        <v>127</v>
      </c>
      <c r="C17" s="194" t="s">
        <v>128</v>
      </c>
      <c r="D17" s="159" t="s">
        <v>119</v>
      </c>
      <c r="E17" s="167">
        <v>6.2880000000000003</v>
      </c>
      <c r="F17" s="171">
        <f>H17+J17</f>
        <v>0</v>
      </c>
      <c r="G17" s="172">
        <f>ROUND(E17*F17,2)</f>
        <v>0</v>
      </c>
      <c r="H17" s="172"/>
      <c r="I17" s="172">
        <f>ROUND(E17*H17,2)</f>
        <v>0</v>
      </c>
      <c r="J17" s="172"/>
      <c r="K17" s="172">
        <f>ROUND(E17*J17,2)</f>
        <v>0</v>
      </c>
      <c r="L17" s="172">
        <v>21</v>
      </c>
      <c r="M17" s="172">
        <f>G17*(1+L17/100)</f>
        <v>0</v>
      </c>
      <c r="N17" s="160">
        <v>0</v>
      </c>
      <c r="O17" s="160">
        <f>ROUND(E17*N17,5)</f>
        <v>0</v>
      </c>
      <c r="P17" s="160">
        <v>0</v>
      </c>
      <c r="Q17" s="160">
        <f>ROUND(E17*P17,5)</f>
        <v>0</v>
      </c>
      <c r="R17" s="160"/>
      <c r="S17" s="160"/>
      <c r="T17" s="161">
        <v>0.36499999999999999</v>
      </c>
      <c r="U17" s="160">
        <f>ROUND(E17*T17,2)</f>
        <v>2.2999999999999998</v>
      </c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109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>
      <c r="A18" s="151"/>
      <c r="B18" s="157"/>
      <c r="C18" s="195" t="s">
        <v>129</v>
      </c>
      <c r="D18" s="162"/>
      <c r="E18" s="168">
        <v>6.2880000000000003</v>
      </c>
      <c r="F18" s="172"/>
      <c r="G18" s="172"/>
      <c r="H18" s="172"/>
      <c r="I18" s="172"/>
      <c r="J18" s="172"/>
      <c r="K18" s="172"/>
      <c r="L18" s="172"/>
      <c r="M18" s="172"/>
      <c r="N18" s="160"/>
      <c r="O18" s="160"/>
      <c r="P18" s="160"/>
      <c r="Q18" s="160"/>
      <c r="R18" s="160"/>
      <c r="S18" s="160"/>
      <c r="T18" s="161"/>
      <c r="U18" s="16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121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>
      <c r="A19" s="151">
        <v>8</v>
      </c>
      <c r="B19" s="157" t="s">
        <v>130</v>
      </c>
      <c r="C19" s="194" t="s">
        <v>131</v>
      </c>
      <c r="D19" s="159" t="s">
        <v>119</v>
      </c>
      <c r="E19" s="167">
        <v>6.2880000000000003</v>
      </c>
      <c r="F19" s="171">
        <f>H19+J19</f>
        <v>0</v>
      </c>
      <c r="G19" s="172">
        <f>ROUND(E19*F19,2)</f>
        <v>0</v>
      </c>
      <c r="H19" s="172"/>
      <c r="I19" s="172">
        <f>ROUND(E19*H19,2)</f>
        <v>0</v>
      </c>
      <c r="J19" s="172"/>
      <c r="K19" s="172">
        <f>ROUND(E19*J19,2)</f>
        <v>0</v>
      </c>
      <c r="L19" s="172">
        <v>21</v>
      </c>
      <c r="M19" s="172">
        <f>G19*(1+L19/100)</f>
        <v>0</v>
      </c>
      <c r="N19" s="160">
        <v>0</v>
      </c>
      <c r="O19" s="160">
        <f>ROUND(E19*N19,5)</f>
        <v>0</v>
      </c>
      <c r="P19" s="160">
        <v>0</v>
      </c>
      <c r="Q19" s="160">
        <f>ROUND(E19*P19,5)</f>
        <v>0</v>
      </c>
      <c r="R19" s="160"/>
      <c r="S19" s="160"/>
      <c r="T19" s="161">
        <v>8.4000000000000005E-2</v>
      </c>
      <c r="U19" s="160">
        <f>ROUND(E19*T19,2)</f>
        <v>0.53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109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>
      <c r="A20" s="151">
        <v>9</v>
      </c>
      <c r="B20" s="157" t="s">
        <v>132</v>
      </c>
      <c r="C20" s="194" t="s">
        <v>133</v>
      </c>
      <c r="D20" s="159" t="s">
        <v>119</v>
      </c>
      <c r="E20" s="167">
        <v>21.24</v>
      </c>
      <c r="F20" s="171">
        <f>H20+J20</f>
        <v>0</v>
      </c>
      <c r="G20" s="172">
        <f>ROUND(E20*F20,2)</f>
        <v>0</v>
      </c>
      <c r="H20" s="172"/>
      <c r="I20" s="172">
        <f>ROUND(E20*H20,2)</f>
        <v>0</v>
      </c>
      <c r="J20" s="172"/>
      <c r="K20" s="172">
        <f>ROUND(E20*J20,2)</f>
        <v>0</v>
      </c>
      <c r="L20" s="172">
        <v>21</v>
      </c>
      <c r="M20" s="172">
        <f>G20*(1+L20/100)</f>
        <v>0</v>
      </c>
      <c r="N20" s="160">
        <v>0</v>
      </c>
      <c r="O20" s="160">
        <f>ROUND(E20*N20,5)</f>
        <v>0</v>
      </c>
      <c r="P20" s="160">
        <v>0</v>
      </c>
      <c r="Q20" s="160">
        <f>ROUND(E20*P20,5)</f>
        <v>0</v>
      </c>
      <c r="R20" s="160"/>
      <c r="S20" s="160"/>
      <c r="T20" s="161">
        <v>2.2490000000000001</v>
      </c>
      <c r="U20" s="160">
        <f>ROUND(E20*T20,2)</f>
        <v>47.77</v>
      </c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109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>
      <c r="A21" s="151"/>
      <c r="B21" s="157"/>
      <c r="C21" s="195" t="s">
        <v>134</v>
      </c>
      <c r="D21" s="162"/>
      <c r="E21" s="168">
        <v>14.4</v>
      </c>
      <c r="F21" s="172"/>
      <c r="G21" s="172"/>
      <c r="H21" s="172"/>
      <c r="I21" s="172"/>
      <c r="J21" s="172"/>
      <c r="K21" s="172"/>
      <c r="L21" s="172"/>
      <c r="M21" s="172"/>
      <c r="N21" s="160"/>
      <c r="O21" s="160"/>
      <c r="P21" s="160"/>
      <c r="Q21" s="160"/>
      <c r="R21" s="160"/>
      <c r="S21" s="160"/>
      <c r="T21" s="161"/>
      <c r="U21" s="160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121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>
      <c r="A22" s="151"/>
      <c r="B22" s="157"/>
      <c r="C22" s="195" t="s">
        <v>135</v>
      </c>
      <c r="D22" s="162"/>
      <c r="E22" s="168">
        <v>6.84</v>
      </c>
      <c r="F22" s="172"/>
      <c r="G22" s="172"/>
      <c r="H22" s="172"/>
      <c r="I22" s="172"/>
      <c r="J22" s="172"/>
      <c r="K22" s="172"/>
      <c r="L22" s="172"/>
      <c r="M22" s="172"/>
      <c r="N22" s="160"/>
      <c r="O22" s="160"/>
      <c r="P22" s="160"/>
      <c r="Q22" s="160"/>
      <c r="R22" s="160"/>
      <c r="S22" s="160"/>
      <c r="T22" s="161"/>
      <c r="U22" s="160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121</v>
      </c>
      <c r="AF22" s="150">
        <v>0</v>
      </c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>
      <c r="A23" s="151">
        <v>10</v>
      </c>
      <c r="B23" s="157" t="s">
        <v>136</v>
      </c>
      <c r="C23" s="194" t="s">
        <v>137</v>
      </c>
      <c r="D23" s="159" t="s">
        <v>119</v>
      </c>
      <c r="E23" s="167">
        <v>21.24</v>
      </c>
      <c r="F23" s="171">
        <f>H23+J23</f>
        <v>0</v>
      </c>
      <c r="G23" s="172">
        <f>ROUND(E23*F23,2)</f>
        <v>0</v>
      </c>
      <c r="H23" s="172"/>
      <c r="I23" s="172">
        <f>ROUND(E23*H23,2)</f>
        <v>0</v>
      </c>
      <c r="J23" s="172"/>
      <c r="K23" s="172">
        <f>ROUND(E23*J23,2)</f>
        <v>0</v>
      </c>
      <c r="L23" s="172">
        <v>21</v>
      </c>
      <c r="M23" s="172">
        <f>G23*(1+L23/100)</f>
        <v>0</v>
      </c>
      <c r="N23" s="160">
        <v>0</v>
      </c>
      <c r="O23" s="160">
        <f>ROUND(E23*N23,5)</f>
        <v>0</v>
      </c>
      <c r="P23" s="160">
        <v>0</v>
      </c>
      <c r="Q23" s="160">
        <f>ROUND(E23*P23,5)</f>
        <v>0</v>
      </c>
      <c r="R23" s="160"/>
      <c r="S23" s="160"/>
      <c r="T23" s="161">
        <v>0.107</v>
      </c>
      <c r="U23" s="160">
        <f>ROUND(E23*T23,2)</f>
        <v>2.27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109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>
      <c r="A24" s="151">
        <v>11</v>
      </c>
      <c r="B24" s="157" t="s">
        <v>138</v>
      </c>
      <c r="C24" s="194" t="s">
        <v>139</v>
      </c>
      <c r="D24" s="159" t="s">
        <v>116</v>
      </c>
      <c r="E24" s="167">
        <v>8.1999999999999993</v>
      </c>
      <c r="F24" s="171">
        <f>H24+J24</f>
        <v>0</v>
      </c>
      <c r="G24" s="172">
        <f>ROUND(E24*F24,2)</f>
        <v>0</v>
      </c>
      <c r="H24" s="172"/>
      <c r="I24" s="172">
        <f>ROUND(E24*H24,2)</f>
        <v>0</v>
      </c>
      <c r="J24" s="172"/>
      <c r="K24" s="172">
        <f>ROUND(E24*J24,2)</f>
        <v>0</v>
      </c>
      <c r="L24" s="172">
        <v>21</v>
      </c>
      <c r="M24" s="172">
        <f>G24*(1+L24/100)</f>
        <v>0</v>
      </c>
      <c r="N24" s="160">
        <v>2.1000000000000001E-4</v>
      </c>
      <c r="O24" s="160">
        <f>ROUND(E24*N24,5)</f>
        <v>1.72E-3</v>
      </c>
      <c r="P24" s="160">
        <v>0</v>
      </c>
      <c r="Q24" s="160">
        <f>ROUND(E24*P24,5)</f>
        <v>0</v>
      </c>
      <c r="R24" s="160"/>
      <c r="S24" s="160"/>
      <c r="T24" s="161">
        <v>2.0165899999999999</v>
      </c>
      <c r="U24" s="160">
        <f>ROUND(E24*T24,2)</f>
        <v>16.54</v>
      </c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109</v>
      </c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>
      <c r="A25" s="151">
        <v>12</v>
      </c>
      <c r="B25" s="157" t="s">
        <v>140</v>
      </c>
      <c r="C25" s="194" t="s">
        <v>141</v>
      </c>
      <c r="D25" s="159" t="s">
        <v>142</v>
      </c>
      <c r="E25" s="167">
        <v>1</v>
      </c>
      <c r="F25" s="171">
        <f>H25+J25</f>
        <v>0</v>
      </c>
      <c r="G25" s="172">
        <f>ROUND(E25*F25,2)</f>
        <v>0</v>
      </c>
      <c r="H25" s="172"/>
      <c r="I25" s="172">
        <f>ROUND(E25*H25,2)</f>
        <v>0</v>
      </c>
      <c r="J25" s="172"/>
      <c r="K25" s="172">
        <f>ROUND(E25*J25,2)</f>
        <v>0</v>
      </c>
      <c r="L25" s="172">
        <v>21</v>
      </c>
      <c r="M25" s="172">
        <f>G25*(1+L25/100)</f>
        <v>0</v>
      </c>
      <c r="N25" s="160">
        <v>0</v>
      </c>
      <c r="O25" s="160">
        <f>ROUND(E25*N25,5)</f>
        <v>0</v>
      </c>
      <c r="P25" s="160">
        <v>0</v>
      </c>
      <c r="Q25" s="160">
        <f>ROUND(E25*P25,5)</f>
        <v>0</v>
      </c>
      <c r="R25" s="160"/>
      <c r="S25" s="160"/>
      <c r="T25" s="161">
        <v>1.5081800000000001</v>
      </c>
      <c r="U25" s="160">
        <f>ROUND(E25*T25,2)</f>
        <v>1.51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109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>
      <c r="A26" s="151">
        <v>13</v>
      </c>
      <c r="B26" s="157" t="s">
        <v>143</v>
      </c>
      <c r="C26" s="194" t="s">
        <v>144</v>
      </c>
      <c r="D26" s="159" t="s">
        <v>142</v>
      </c>
      <c r="E26" s="167">
        <v>2</v>
      </c>
      <c r="F26" s="171">
        <f>H26+J26</f>
        <v>0</v>
      </c>
      <c r="G26" s="172">
        <f>ROUND(E26*F26,2)</f>
        <v>0</v>
      </c>
      <c r="H26" s="172"/>
      <c r="I26" s="172">
        <f>ROUND(E26*H26,2)</f>
        <v>0</v>
      </c>
      <c r="J26" s="172"/>
      <c r="K26" s="172">
        <f>ROUND(E26*J26,2)</f>
        <v>0</v>
      </c>
      <c r="L26" s="172">
        <v>21</v>
      </c>
      <c r="M26" s="172">
        <f>G26*(1+L26/100)</f>
        <v>0</v>
      </c>
      <c r="N26" s="160">
        <v>0</v>
      </c>
      <c r="O26" s="160">
        <f>ROUND(E26*N26,5)</f>
        <v>0</v>
      </c>
      <c r="P26" s="160">
        <v>0</v>
      </c>
      <c r="Q26" s="160">
        <f>ROUND(E26*P26,5)</f>
        <v>0</v>
      </c>
      <c r="R26" s="160"/>
      <c r="S26" s="160"/>
      <c r="T26" s="161">
        <v>1.7103999999999999</v>
      </c>
      <c r="U26" s="160">
        <f>ROUND(E26*T26,2)</f>
        <v>3.42</v>
      </c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109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>
      <c r="A27" s="151">
        <v>14</v>
      </c>
      <c r="B27" s="157" t="s">
        <v>145</v>
      </c>
      <c r="C27" s="194" t="s">
        <v>146</v>
      </c>
      <c r="D27" s="159" t="s">
        <v>147</v>
      </c>
      <c r="E27" s="167">
        <v>14</v>
      </c>
      <c r="F27" s="171">
        <f>H27+J27</f>
        <v>0</v>
      </c>
      <c r="G27" s="172">
        <f>ROUND(E27*F27,2)</f>
        <v>0</v>
      </c>
      <c r="H27" s="172"/>
      <c r="I27" s="172">
        <f>ROUND(E27*H27,2)</f>
        <v>0</v>
      </c>
      <c r="J27" s="172"/>
      <c r="K27" s="172">
        <f>ROUND(E27*J27,2)</f>
        <v>0</v>
      </c>
      <c r="L27" s="172">
        <v>21</v>
      </c>
      <c r="M27" s="172">
        <f>G27*(1+L27/100)</f>
        <v>0</v>
      </c>
      <c r="N27" s="160">
        <v>0</v>
      </c>
      <c r="O27" s="160">
        <f>ROUND(E27*N27,5)</f>
        <v>0</v>
      </c>
      <c r="P27" s="160">
        <v>0</v>
      </c>
      <c r="Q27" s="160">
        <f>ROUND(E27*P27,5)</f>
        <v>0</v>
      </c>
      <c r="R27" s="160"/>
      <c r="S27" s="160"/>
      <c r="T27" s="161">
        <v>0</v>
      </c>
      <c r="U27" s="160">
        <f>ROUND(E27*T27,2)</f>
        <v>0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109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>
      <c r="A28" s="151"/>
      <c r="B28" s="157"/>
      <c r="C28" s="195" t="s">
        <v>148</v>
      </c>
      <c r="D28" s="162"/>
      <c r="E28" s="168">
        <v>14</v>
      </c>
      <c r="F28" s="172"/>
      <c r="G28" s="172"/>
      <c r="H28" s="172"/>
      <c r="I28" s="172"/>
      <c r="J28" s="172"/>
      <c r="K28" s="172"/>
      <c r="L28" s="172"/>
      <c r="M28" s="172"/>
      <c r="N28" s="160"/>
      <c r="O28" s="160"/>
      <c r="P28" s="160"/>
      <c r="Q28" s="160"/>
      <c r="R28" s="160"/>
      <c r="S28" s="160"/>
      <c r="T28" s="161"/>
      <c r="U28" s="160"/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121</v>
      </c>
      <c r="AF28" s="150">
        <v>0</v>
      </c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>
      <c r="A29" s="151">
        <v>15</v>
      </c>
      <c r="B29" s="157" t="s">
        <v>149</v>
      </c>
      <c r="C29" s="194" t="s">
        <v>150</v>
      </c>
      <c r="D29" s="159" t="s">
        <v>147</v>
      </c>
      <c r="E29" s="167">
        <v>28</v>
      </c>
      <c r="F29" s="171">
        <f>H29+J29</f>
        <v>0</v>
      </c>
      <c r="G29" s="172">
        <f>ROUND(E29*F29,2)</f>
        <v>0</v>
      </c>
      <c r="H29" s="172"/>
      <c r="I29" s="172">
        <f>ROUND(E29*H29,2)</f>
        <v>0</v>
      </c>
      <c r="J29" s="172"/>
      <c r="K29" s="172">
        <f>ROUND(E29*J29,2)</f>
        <v>0</v>
      </c>
      <c r="L29" s="172">
        <v>21</v>
      </c>
      <c r="M29" s="172">
        <f>G29*(1+L29/100)</f>
        <v>0</v>
      </c>
      <c r="N29" s="160">
        <v>0</v>
      </c>
      <c r="O29" s="160">
        <f>ROUND(E29*N29,5)</f>
        <v>0</v>
      </c>
      <c r="P29" s="160">
        <v>0</v>
      </c>
      <c r="Q29" s="160">
        <f>ROUND(E29*P29,5)</f>
        <v>0</v>
      </c>
      <c r="R29" s="160"/>
      <c r="S29" s="160"/>
      <c r="T29" s="161">
        <v>0</v>
      </c>
      <c r="U29" s="160">
        <f>ROUND(E29*T29,2)</f>
        <v>0</v>
      </c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109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>
      <c r="A30" s="151"/>
      <c r="B30" s="157"/>
      <c r="C30" s="195" t="s">
        <v>151</v>
      </c>
      <c r="D30" s="162"/>
      <c r="E30" s="168">
        <v>28</v>
      </c>
      <c r="F30" s="172"/>
      <c r="G30" s="172"/>
      <c r="H30" s="172"/>
      <c r="I30" s="172"/>
      <c r="J30" s="172"/>
      <c r="K30" s="172"/>
      <c r="L30" s="172"/>
      <c r="M30" s="172"/>
      <c r="N30" s="160"/>
      <c r="O30" s="160"/>
      <c r="P30" s="160"/>
      <c r="Q30" s="160"/>
      <c r="R30" s="160"/>
      <c r="S30" s="160"/>
      <c r="T30" s="161"/>
      <c r="U30" s="160"/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121</v>
      </c>
      <c r="AF30" s="150">
        <v>0</v>
      </c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>
      <c r="A31" s="151">
        <v>16</v>
      </c>
      <c r="B31" s="157" t="s">
        <v>152</v>
      </c>
      <c r="C31" s="194" t="s">
        <v>153</v>
      </c>
      <c r="D31" s="159" t="s">
        <v>142</v>
      </c>
      <c r="E31" s="167">
        <v>1</v>
      </c>
      <c r="F31" s="171">
        <f>H31+J31</f>
        <v>0</v>
      </c>
      <c r="G31" s="172">
        <f>ROUND(E31*F31,2)</f>
        <v>0</v>
      </c>
      <c r="H31" s="172"/>
      <c r="I31" s="172">
        <f>ROUND(E31*H31,2)</f>
        <v>0</v>
      </c>
      <c r="J31" s="172"/>
      <c r="K31" s="172">
        <f>ROUND(E31*J31,2)</f>
        <v>0</v>
      </c>
      <c r="L31" s="172">
        <v>21</v>
      </c>
      <c r="M31" s="172">
        <f>G31*(1+L31/100)</f>
        <v>0</v>
      </c>
      <c r="N31" s="160">
        <v>0</v>
      </c>
      <c r="O31" s="160">
        <f>ROUND(E31*N31,5)</f>
        <v>0</v>
      </c>
      <c r="P31" s="160">
        <v>0</v>
      </c>
      <c r="Q31" s="160">
        <f>ROUND(E31*P31,5)</f>
        <v>0</v>
      </c>
      <c r="R31" s="160"/>
      <c r="S31" s="160"/>
      <c r="T31" s="161">
        <v>1.4921</v>
      </c>
      <c r="U31" s="160">
        <f>ROUND(E31*T31,2)</f>
        <v>1.49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109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>
      <c r="A32" s="151">
        <v>17</v>
      </c>
      <c r="B32" s="157" t="s">
        <v>154</v>
      </c>
      <c r="C32" s="194" t="s">
        <v>155</v>
      </c>
      <c r="D32" s="159" t="s">
        <v>142</v>
      </c>
      <c r="E32" s="167">
        <v>2</v>
      </c>
      <c r="F32" s="171">
        <f>H32+J32</f>
        <v>0</v>
      </c>
      <c r="G32" s="172">
        <f>ROUND(E32*F32,2)</f>
        <v>0</v>
      </c>
      <c r="H32" s="172"/>
      <c r="I32" s="172">
        <f>ROUND(E32*H32,2)</f>
        <v>0</v>
      </c>
      <c r="J32" s="172"/>
      <c r="K32" s="172">
        <f>ROUND(E32*J32,2)</f>
        <v>0</v>
      </c>
      <c r="L32" s="172">
        <v>21</v>
      </c>
      <c r="M32" s="172">
        <f>G32*(1+L32/100)</f>
        <v>0</v>
      </c>
      <c r="N32" s="160">
        <v>0</v>
      </c>
      <c r="O32" s="160">
        <f>ROUND(E32*N32,5)</f>
        <v>0</v>
      </c>
      <c r="P32" s="160">
        <v>0</v>
      </c>
      <c r="Q32" s="160">
        <f>ROUND(E32*P32,5)</f>
        <v>0</v>
      </c>
      <c r="R32" s="160"/>
      <c r="S32" s="160"/>
      <c r="T32" s="161">
        <v>1.6943999999999999</v>
      </c>
      <c r="U32" s="160">
        <f>ROUND(E32*T32,2)</f>
        <v>3.39</v>
      </c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109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>
      <c r="A33" s="151">
        <v>18</v>
      </c>
      <c r="B33" s="157" t="s">
        <v>156</v>
      </c>
      <c r="C33" s="194" t="s">
        <v>157</v>
      </c>
      <c r="D33" s="159" t="s">
        <v>119</v>
      </c>
      <c r="E33" s="167">
        <v>29.012889999999999</v>
      </c>
      <c r="F33" s="171">
        <f>H33+J33</f>
        <v>0</v>
      </c>
      <c r="G33" s="172">
        <f>ROUND(E33*F33,2)</f>
        <v>0</v>
      </c>
      <c r="H33" s="172"/>
      <c r="I33" s="172">
        <f>ROUND(E33*H33,2)</f>
        <v>0</v>
      </c>
      <c r="J33" s="172"/>
      <c r="K33" s="172">
        <f>ROUND(E33*J33,2)</f>
        <v>0</v>
      </c>
      <c r="L33" s="172">
        <v>21</v>
      </c>
      <c r="M33" s="172">
        <f>G33*(1+L33/100)</f>
        <v>0</v>
      </c>
      <c r="N33" s="160">
        <v>0</v>
      </c>
      <c r="O33" s="160">
        <f>ROUND(E33*N33,5)</f>
        <v>0</v>
      </c>
      <c r="P33" s="160">
        <v>0</v>
      </c>
      <c r="Q33" s="160">
        <f>ROUND(E33*P33,5)</f>
        <v>0</v>
      </c>
      <c r="R33" s="160"/>
      <c r="S33" s="160"/>
      <c r="T33" s="161">
        <v>0.34499999999999997</v>
      </c>
      <c r="U33" s="160">
        <f>ROUND(E33*T33,2)</f>
        <v>10.01</v>
      </c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109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>
      <c r="A34" s="151"/>
      <c r="B34" s="157"/>
      <c r="C34" s="195" t="s">
        <v>158</v>
      </c>
      <c r="D34" s="162"/>
      <c r="E34" s="168">
        <v>29.012889999999999</v>
      </c>
      <c r="F34" s="172"/>
      <c r="G34" s="172"/>
      <c r="H34" s="172"/>
      <c r="I34" s="172"/>
      <c r="J34" s="172"/>
      <c r="K34" s="172"/>
      <c r="L34" s="172"/>
      <c r="M34" s="172"/>
      <c r="N34" s="160"/>
      <c r="O34" s="160"/>
      <c r="P34" s="160"/>
      <c r="Q34" s="160"/>
      <c r="R34" s="160"/>
      <c r="S34" s="160"/>
      <c r="T34" s="161"/>
      <c r="U34" s="160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121</v>
      </c>
      <c r="AF34" s="150">
        <v>0</v>
      </c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>
      <c r="A35" s="151">
        <v>19</v>
      </c>
      <c r="B35" s="157" t="s">
        <v>159</v>
      </c>
      <c r="C35" s="194" t="s">
        <v>160</v>
      </c>
      <c r="D35" s="159" t="s">
        <v>119</v>
      </c>
      <c r="E35" s="167">
        <v>29.012889999999999</v>
      </c>
      <c r="F35" s="171">
        <f>H35+J35</f>
        <v>0</v>
      </c>
      <c r="G35" s="172">
        <f>ROUND(E35*F35,2)</f>
        <v>0</v>
      </c>
      <c r="H35" s="172"/>
      <c r="I35" s="172">
        <f>ROUND(E35*H35,2)</f>
        <v>0</v>
      </c>
      <c r="J35" s="172"/>
      <c r="K35" s="172">
        <f>ROUND(E35*J35,2)</f>
        <v>0</v>
      </c>
      <c r="L35" s="172">
        <v>21</v>
      </c>
      <c r="M35" s="172">
        <f>G35*(1+L35/100)</f>
        <v>0</v>
      </c>
      <c r="N35" s="160">
        <v>0</v>
      </c>
      <c r="O35" s="160">
        <f>ROUND(E35*N35,5)</f>
        <v>0</v>
      </c>
      <c r="P35" s="160">
        <v>0</v>
      </c>
      <c r="Q35" s="160">
        <f>ROUND(E35*P35,5)</f>
        <v>0</v>
      </c>
      <c r="R35" s="160"/>
      <c r="S35" s="160"/>
      <c r="T35" s="161">
        <v>8.6999999999999994E-2</v>
      </c>
      <c r="U35" s="160">
        <f>ROUND(E35*T35,2)</f>
        <v>2.52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109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>
      <c r="A36" s="151">
        <v>20</v>
      </c>
      <c r="B36" s="157" t="s">
        <v>159</v>
      </c>
      <c r="C36" s="194" t="s">
        <v>160</v>
      </c>
      <c r="D36" s="159" t="s">
        <v>119</v>
      </c>
      <c r="E36" s="167">
        <v>4.9649999999999999</v>
      </c>
      <c r="F36" s="171">
        <f>H36+J36</f>
        <v>0</v>
      </c>
      <c r="G36" s="172">
        <f>ROUND(E36*F36,2)</f>
        <v>0</v>
      </c>
      <c r="H36" s="172"/>
      <c r="I36" s="172">
        <f>ROUND(E36*H36,2)</f>
        <v>0</v>
      </c>
      <c r="J36" s="172"/>
      <c r="K36" s="172">
        <f>ROUND(E36*J36,2)</f>
        <v>0</v>
      </c>
      <c r="L36" s="172">
        <v>21</v>
      </c>
      <c r="M36" s="172">
        <f>G36*(1+L36/100)</f>
        <v>0</v>
      </c>
      <c r="N36" s="160">
        <v>0</v>
      </c>
      <c r="O36" s="160">
        <f>ROUND(E36*N36,5)</f>
        <v>0</v>
      </c>
      <c r="P36" s="160">
        <v>0</v>
      </c>
      <c r="Q36" s="160">
        <f>ROUND(E36*P36,5)</f>
        <v>0</v>
      </c>
      <c r="R36" s="160"/>
      <c r="S36" s="160"/>
      <c r="T36" s="161">
        <v>8.6999999999999994E-2</v>
      </c>
      <c r="U36" s="160">
        <f>ROUND(E36*T36,2)</f>
        <v>0.43</v>
      </c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109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>
      <c r="A37" s="151"/>
      <c r="B37" s="157"/>
      <c r="C37" s="195" t="s">
        <v>161</v>
      </c>
      <c r="D37" s="162"/>
      <c r="E37" s="168">
        <v>4.9649999999999999</v>
      </c>
      <c r="F37" s="172"/>
      <c r="G37" s="172"/>
      <c r="H37" s="172"/>
      <c r="I37" s="172"/>
      <c r="J37" s="172"/>
      <c r="K37" s="172"/>
      <c r="L37" s="172"/>
      <c r="M37" s="172"/>
      <c r="N37" s="160"/>
      <c r="O37" s="160"/>
      <c r="P37" s="160"/>
      <c r="Q37" s="160"/>
      <c r="R37" s="160"/>
      <c r="S37" s="160"/>
      <c r="T37" s="161"/>
      <c r="U37" s="160"/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121</v>
      </c>
      <c r="AF37" s="150">
        <v>0</v>
      </c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>
      <c r="A38" s="151">
        <v>21</v>
      </c>
      <c r="B38" s="157" t="s">
        <v>162</v>
      </c>
      <c r="C38" s="194" t="s">
        <v>163</v>
      </c>
      <c r="D38" s="159" t="s">
        <v>119</v>
      </c>
      <c r="E38" s="167">
        <v>4.9649999999999999</v>
      </c>
      <c r="F38" s="171">
        <f>H38+J38</f>
        <v>0</v>
      </c>
      <c r="G38" s="172">
        <f>ROUND(E38*F38,2)</f>
        <v>0</v>
      </c>
      <c r="H38" s="172"/>
      <c r="I38" s="172">
        <f>ROUND(E38*H38,2)</f>
        <v>0</v>
      </c>
      <c r="J38" s="172"/>
      <c r="K38" s="172">
        <f>ROUND(E38*J38,2)</f>
        <v>0</v>
      </c>
      <c r="L38" s="172">
        <v>21</v>
      </c>
      <c r="M38" s="172">
        <f>G38*(1+L38/100)</f>
        <v>0</v>
      </c>
      <c r="N38" s="160">
        <v>0</v>
      </c>
      <c r="O38" s="160">
        <f>ROUND(E38*N38,5)</f>
        <v>0</v>
      </c>
      <c r="P38" s="160">
        <v>0</v>
      </c>
      <c r="Q38" s="160">
        <f>ROUND(E38*P38,5)</f>
        <v>0</v>
      </c>
      <c r="R38" s="160"/>
      <c r="S38" s="160"/>
      <c r="T38" s="161">
        <v>0.65200000000000002</v>
      </c>
      <c r="U38" s="160">
        <f>ROUND(E38*T38,2)</f>
        <v>3.24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109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>
      <c r="A39" s="151">
        <v>22</v>
      </c>
      <c r="B39" s="157" t="s">
        <v>164</v>
      </c>
      <c r="C39" s="194" t="s">
        <v>165</v>
      </c>
      <c r="D39" s="159" t="s">
        <v>119</v>
      </c>
      <c r="E39" s="167">
        <v>24.047889999999999</v>
      </c>
      <c r="F39" s="171">
        <f>H39+J39</f>
        <v>0</v>
      </c>
      <c r="G39" s="172">
        <f>ROUND(E39*F39,2)</f>
        <v>0</v>
      </c>
      <c r="H39" s="172"/>
      <c r="I39" s="172">
        <f>ROUND(E39*H39,2)</f>
        <v>0</v>
      </c>
      <c r="J39" s="172"/>
      <c r="K39" s="172">
        <f>ROUND(E39*J39,2)</f>
        <v>0</v>
      </c>
      <c r="L39" s="172">
        <v>21</v>
      </c>
      <c r="M39" s="172">
        <f>G39*(1+L39/100)</f>
        <v>0</v>
      </c>
      <c r="N39" s="160">
        <v>0</v>
      </c>
      <c r="O39" s="160">
        <f>ROUND(E39*N39,5)</f>
        <v>0</v>
      </c>
      <c r="P39" s="160">
        <v>0</v>
      </c>
      <c r="Q39" s="160">
        <f>ROUND(E39*P39,5)</f>
        <v>0</v>
      </c>
      <c r="R39" s="160"/>
      <c r="S39" s="160"/>
      <c r="T39" s="161">
        <v>1.0999999999999999E-2</v>
      </c>
      <c r="U39" s="160">
        <f>ROUND(E39*T39,2)</f>
        <v>0.26</v>
      </c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109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>
      <c r="A40" s="151"/>
      <c r="B40" s="157"/>
      <c r="C40" s="195" t="s">
        <v>166</v>
      </c>
      <c r="D40" s="162"/>
      <c r="E40" s="168">
        <v>29.012889999999999</v>
      </c>
      <c r="F40" s="172"/>
      <c r="G40" s="172"/>
      <c r="H40" s="172"/>
      <c r="I40" s="172"/>
      <c r="J40" s="172"/>
      <c r="K40" s="172"/>
      <c r="L40" s="172"/>
      <c r="M40" s="172"/>
      <c r="N40" s="160"/>
      <c r="O40" s="160"/>
      <c r="P40" s="160"/>
      <c r="Q40" s="160"/>
      <c r="R40" s="160"/>
      <c r="S40" s="160"/>
      <c r="T40" s="161"/>
      <c r="U40" s="160"/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121</v>
      </c>
      <c r="AF40" s="150">
        <v>0</v>
      </c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>
      <c r="A41" s="151"/>
      <c r="B41" s="157"/>
      <c r="C41" s="195" t="s">
        <v>167</v>
      </c>
      <c r="D41" s="162"/>
      <c r="E41" s="168">
        <v>-4.9649999999999999</v>
      </c>
      <c r="F41" s="172"/>
      <c r="G41" s="172"/>
      <c r="H41" s="172"/>
      <c r="I41" s="172"/>
      <c r="J41" s="172"/>
      <c r="K41" s="172"/>
      <c r="L41" s="172"/>
      <c r="M41" s="172"/>
      <c r="N41" s="160"/>
      <c r="O41" s="160"/>
      <c r="P41" s="160"/>
      <c r="Q41" s="160"/>
      <c r="R41" s="160"/>
      <c r="S41" s="160"/>
      <c r="T41" s="161"/>
      <c r="U41" s="160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121</v>
      </c>
      <c r="AF41" s="150">
        <v>0</v>
      </c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>
      <c r="A42" s="151">
        <v>23</v>
      </c>
      <c r="B42" s="157" t="s">
        <v>168</v>
      </c>
      <c r="C42" s="194" t="s">
        <v>169</v>
      </c>
      <c r="D42" s="159" t="s">
        <v>119</v>
      </c>
      <c r="E42" s="167">
        <v>120.23945000000001</v>
      </c>
      <c r="F42" s="171">
        <f>H42+J42</f>
        <v>0</v>
      </c>
      <c r="G42" s="172">
        <f>ROUND(E42*F42,2)</f>
        <v>0</v>
      </c>
      <c r="H42" s="172"/>
      <c r="I42" s="172">
        <f>ROUND(E42*H42,2)</f>
        <v>0</v>
      </c>
      <c r="J42" s="172"/>
      <c r="K42" s="172">
        <f>ROUND(E42*J42,2)</f>
        <v>0</v>
      </c>
      <c r="L42" s="172">
        <v>21</v>
      </c>
      <c r="M42" s="172">
        <f>G42*(1+L42/100)</f>
        <v>0</v>
      </c>
      <c r="N42" s="160">
        <v>0</v>
      </c>
      <c r="O42" s="160">
        <f>ROUND(E42*N42,5)</f>
        <v>0</v>
      </c>
      <c r="P42" s="160">
        <v>0</v>
      </c>
      <c r="Q42" s="160">
        <f>ROUND(E42*P42,5)</f>
        <v>0</v>
      </c>
      <c r="R42" s="160"/>
      <c r="S42" s="160"/>
      <c r="T42" s="161">
        <v>0</v>
      </c>
      <c r="U42" s="160">
        <f>ROUND(E42*T42,2)</f>
        <v>0</v>
      </c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109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>
      <c r="A43" s="151"/>
      <c r="B43" s="157"/>
      <c r="C43" s="195" t="s">
        <v>170</v>
      </c>
      <c r="D43" s="162"/>
      <c r="E43" s="168">
        <v>120.23945000000001</v>
      </c>
      <c r="F43" s="172"/>
      <c r="G43" s="172"/>
      <c r="H43" s="172"/>
      <c r="I43" s="172"/>
      <c r="J43" s="172"/>
      <c r="K43" s="172"/>
      <c r="L43" s="172"/>
      <c r="M43" s="172"/>
      <c r="N43" s="160"/>
      <c r="O43" s="160"/>
      <c r="P43" s="160"/>
      <c r="Q43" s="160"/>
      <c r="R43" s="160"/>
      <c r="S43" s="160"/>
      <c r="T43" s="161"/>
      <c r="U43" s="160"/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121</v>
      </c>
      <c r="AF43" s="150">
        <v>0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>
      <c r="A44" s="151">
        <v>24</v>
      </c>
      <c r="B44" s="157" t="s">
        <v>171</v>
      </c>
      <c r="C44" s="194" t="s">
        <v>172</v>
      </c>
      <c r="D44" s="159" t="s">
        <v>119</v>
      </c>
      <c r="E44" s="167">
        <v>29.012889999999999</v>
      </c>
      <c r="F44" s="171">
        <f>H44+J44</f>
        <v>0</v>
      </c>
      <c r="G44" s="172">
        <f>ROUND(E44*F44,2)</f>
        <v>0</v>
      </c>
      <c r="H44" s="172"/>
      <c r="I44" s="172">
        <f>ROUND(E44*H44,2)</f>
        <v>0</v>
      </c>
      <c r="J44" s="172"/>
      <c r="K44" s="172">
        <f>ROUND(E44*J44,2)</f>
        <v>0</v>
      </c>
      <c r="L44" s="172">
        <v>21</v>
      </c>
      <c r="M44" s="172">
        <f>G44*(1+L44/100)</f>
        <v>0</v>
      </c>
      <c r="N44" s="160">
        <v>0</v>
      </c>
      <c r="O44" s="160">
        <f>ROUND(E44*N44,5)</f>
        <v>0</v>
      </c>
      <c r="P44" s="160">
        <v>0</v>
      </c>
      <c r="Q44" s="160">
        <f>ROUND(E44*P44,5)</f>
        <v>0</v>
      </c>
      <c r="R44" s="160"/>
      <c r="S44" s="160"/>
      <c r="T44" s="161">
        <v>3.1E-2</v>
      </c>
      <c r="U44" s="160">
        <f>ROUND(E44*T44,2)</f>
        <v>0.9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109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>
      <c r="A45" s="151">
        <v>25</v>
      </c>
      <c r="B45" s="157" t="s">
        <v>173</v>
      </c>
      <c r="C45" s="194" t="s">
        <v>174</v>
      </c>
      <c r="D45" s="159" t="s">
        <v>119</v>
      </c>
      <c r="E45" s="167">
        <v>24.047889999999999</v>
      </c>
      <c r="F45" s="171">
        <f>H45+J45</f>
        <v>0</v>
      </c>
      <c r="G45" s="172">
        <f>ROUND(E45*F45,2)</f>
        <v>0</v>
      </c>
      <c r="H45" s="172"/>
      <c r="I45" s="172">
        <f>ROUND(E45*H45,2)</f>
        <v>0</v>
      </c>
      <c r="J45" s="172"/>
      <c r="K45" s="172">
        <f>ROUND(E45*J45,2)</f>
        <v>0</v>
      </c>
      <c r="L45" s="172">
        <v>21</v>
      </c>
      <c r="M45" s="172">
        <f>G45*(1+L45/100)</f>
        <v>0</v>
      </c>
      <c r="N45" s="160">
        <v>0</v>
      </c>
      <c r="O45" s="160">
        <f>ROUND(E45*N45,5)</f>
        <v>0</v>
      </c>
      <c r="P45" s="160">
        <v>0</v>
      </c>
      <c r="Q45" s="160">
        <f>ROUND(E45*P45,5)</f>
        <v>0</v>
      </c>
      <c r="R45" s="160"/>
      <c r="S45" s="160"/>
      <c r="T45" s="161">
        <v>8.9999999999999993E-3</v>
      </c>
      <c r="U45" s="160">
        <f>ROUND(E45*T45,2)</f>
        <v>0.22</v>
      </c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109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22.5" outlineLevel="1">
      <c r="A46" s="151">
        <v>26</v>
      </c>
      <c r="B46" s="157" t="s">
        <v>175</v>
      </c>
      <c r="C46" s="194" t="s">
        <v>176</v>
      </c>
      <c r="D46" s="159" t="s">
        <v>177</v>
      </c>
      <c r="E46" s="167">
        <v>38.476624000000001</v>
      </c>
      <c r="F46" s="171">
        <f>H46+J46</f>
        <v>0</v>
      </c>
      <c r="G46" s="172">
        <f>ROUND(E46*F46,2)</f>
        <v>0</v>
      </c>
      <c r="H46" s="172"/>
      <c r="I46" s="172">
        <f>ROUND(E46*H46,2)</f>
        <v>0</v>
      </c>
      <c r="J46" s="172"/>
      <c r="K46" s="172">
        <f>ROUND(E46*J46,2)</f>
        <v>0</v>
      </c>
      <c r="L46" s="172">
        <v>21</v>
      </c>
      <c r="M46" s="172">
        <f>G46*(1+L46/100)</f>
        <v>0</v>
      </c>
      <c r="N46" s="160">
        <v>0</v>
      </c>
      <c r="O46" s="160">
        <f>ROUND(E46*N46,5)</f>
        <v>0</v>
      </c>
      <c r="P46" s="160">
        <v>0</v>
      </c>
      <c r="Q46" s="160">
        <f>ROUND(E46*P46,5)</f>
        <v>0</v>
      </c>
      <c r="R46" s="160"/>
      <c r="S46" s="160"/>
      <c r="T46" s="161">
        <v>0</v>
      </c>
      <c r="U46" s="160">
        <f>ROUND(E46*T46,2)</f>
        <v>0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109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>
      <c r="A47" s="151"/>
      <c r="B47" s="157"/>
      <c r="C47" s="195" t="s">
        <v>178</v>
      </c>
      <c r="D47" s="162"/>
      <c r="E47" s="168">
        <v>38.476624000000001</v>
      </c>
      <c r="F47" s="172"/>
      <c r="G47" s="172"/>
      <c r="H47" s="172"/>
      <c r="I47" s="172"/>
      <c r="J47" s="172"/>
      <c r="K47" s="172"/>
      <c r="L47" s="172"/>
      <c r="M47" s="172"/>
      <c r="N47" s="160"/>
      <c r="O47" s="160"/>
      <c r="P47" s="160"/>
      <c r="Q47" s="160"/>
      <c r="R47" s="160"/>
      <c r="S47" s="160"/>
      <c r="T47" s="161"/>
      <c r="U47" s="160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121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>
      <c r="A48" s="151">
        <v>27</v>
      </c>
      <c r="B48" s="157" t="s">
        <v>179</v>
      </c>
      <c r="C48" s="194" t="s">
        <v>180</v>
      </c>
      <c r="D48" s="159" t="s">
        <v>119</v>
      </c>
      <c r="E48" s="167">
        <v>9.6050000000000004</v>
      </c>
      <c r="F48" s="171">
        <f>H48+J48</f>
        <v>0</v>
      </c>
      <c r="G48" s="172">
        <f>ROUND(E48*F48,2)</f>
        <v>0</v>
      </c>
      <c r="H48" s="172"/>
      <c r="I48" s="172">
        <f>ROUND(E48*H48,2)</f>
        <v>0</v>
      </c>
      <c r="J48" s="172"/>
      <c r="K48" s="172">
        <f>ROUND(E48*J48,2)</f>
        <v>0</v>
      </c>
      <c r="L48" s="172">
        <v>21</v>
      </c>
      <c r="M48" s="172">
        <f>G48*(1+L48/100)</f>
        <v>0</v>
      </c>
      <c r="N48" s="160">
        <v>0</v>
      </c>
      <c r="O48" s="160">
        <f>ROUND(E48*N48,5)</f>
        <v>0</v>
      </c>
      <c r="P48" s="160">
        <v>0</v>
      </c>
      <c r="Q48" s="160">
        <f>ROUND(E48*P48,5)</f>
        <v>0</v>
      </c>
      <c r="R48" s="160"/>
      <c r="S48" s="160"/>
      <c r="T48" s="161">
        <v>0.20200000000000001</v>
      </c>
      <c r="U48" s="160">
        <f>ROUND(E48*T48,2)</f>
        <v>1.94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109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>
      <c r="A49" s="151"/>
      <c r="B49" s="157"/>
      <c r="C49" s="195" t="s">
        <v>181</v>
      </c>
      <c r="D49" s="162"/>
      <c r="E49" s="168"/>
      <c r="F49" s="172"/>
      <c r="G49" s="172"/>
      <c r="H49" s="172"/>
      <c r="I49" s="172"/>
      <c r="J49" s="172"/>
      <c r="K49" s="172"/>
      <c r="L49" s="172"/>
      <c r="M49" s="172"/>
      <c r="N49" s="160"/>
      <c r="O49" s="160"/>
      <c r="P49" s="160"/>
      <c r="Q49" s="160"/>
      <c r="R49" s="160"/>
      <c r="S49" s="160"/>
      <c r="T49" s="161"/>
      <c r="U49" s="160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121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>
      <c r="A50" s="151"/>
      <c r="B50" s="157"/>
      <c r="C50" s="195" t="s">
        <v>182</v>
      </c>
      <c r="D50" s="162"/>
      <c r="E50" s="168">
        <v>3</v>
      </c>
      <c r="F50" s="172"/>
      <c r="G50" s="172"/>
      <c r="H50" s="172"/>
      <c r="I50" s="172"/>
      <c r="J50" s="172"/>
      <c r="K50" s="172"/>
      <c r="L50" s="172"/>
      <c r="M50" s="172"/>
      <c r="N50" s="160"/>
      <c r="O50" s="160"/>
      <c r="P50" s="160"/>
      <c r="Q50" s="160"/>
      <c r="R50" s="160"/>
      <c r="S50" s="160"/>
      <c r="T50" s="161"/>
      <c r="U50" s="160"/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121</v>
      </c>
      <c r="AF50" s="150">
        <v>0</v>
      </c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>
      <c r="A51" s="151"/>
      <c r="B51" s="157"/>
      <c r="C51" s="195" t="s">
        <v>183</v>
      </c>
      <c r="D51" s="162"/>
      <c r="E51" s="168">
        <v>1.9650000000000001</v>
      </c>
      <c r="F51" s="172"/>
      <c r="G51" s="172"/>
      <c r="H51" s="172"/>
      <c r="I51" s="172"/>
      <c r="J51" s="172"/>
      <c r="K51" s="172"/>
      <c r="L51" s="172"/>
      <c r="M51" s="172"/>
      <c r="N51" s="160"/>
      <c r="O51" s="160"/>
      <c r="P51" s="160"/>
      <c r="Q51" s="160"/>
      <c r="R51" s="160"/>
      <c r="S51" s="160"/>
      <c r="T51" s="161"/>
      <c r="U51" s="160"/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121</v>
      </c>
      <c r="AF51" s="150">
        <v>0</v>
      </c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>
      <c r="A52" s="151"/>
      <c r="B52" s="157"/>
      <c r="C52" s="196" t="s">
        <v>184</v>
      </c>
      <c r="D52" s="163"/>
      <c r="E52" s="169">
        <v>4.9649999999999999</v>
      </c>
      <c r="F52" s="172"/>
      <c r="G52" s="172"/>
      <c r="H52" s="172"/>
      <c r="I52" s="172"/>
      <c r="J52" s="172"/>
      <c r="K52" s="172"/>
      <c r="L52" s="172"/>
      <c r="M52" s="172"/>
      <c r="N52" s="160"/>
      <c r="O52" s="160"/>
      <c r="P52" s="160"/>
      <c r="Q52" s="160"/>
      <c r="R52" s="160"/>
      <c r="S52" s="160"/>
      <c r="T52" s="161"/>
      <c r="U52" s="160"/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121</v>
      </c>
      <c r="AF52" s="150">
        <v>1</v>
      </c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>
      <c r="A53" s="151"/>
      <c r="B53" s="157"/>
      <c r="C53" s="195" t="s">
        <v>185</v>
      </c>
      <c r="D53" s="162"/>
      <c r="E53" s="168"/>
      <c r="F53" s="172"/>
      <c r="G53" s="172"/>
      <c r="H53" s="172"/>
      <c r="I53" s="172"/>
      <c r="J53" s="172"/>
      <c r="K53" s="172"/>
      <c r="L53" s="172"/>
      <c r="M53" s="172"/>
      <c r="N53" s="160"/>
      <c r="O53" s="160"/>
      <c r="P53" s="160"/>
      <c r="Q53" s="160"/>
      <c r="R53" s="160"/>
      <c r="S53" s="160"/>
      <c r="T53" s="161"/>
      <c r="U53" s="160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121</v>
      </c>
      <c r="AF53" s="150">
        <v>0</v>
      </c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>
      <c r="A54" s="151"/>
      <c r="B54" s="157"/>
      <c r="C54" s="195" t="s">
        <v>186</v>
      </c>
      <c r="D54" s="162"/>
      <c r="E54" s="168">
        <v>3.2</v>
      </c>
      <c r="F54" s="172"/>
      <c r="G54" s="172"/>
      <c r="H54" s="172"/>
      <c r="I54" s="172"/>
      <c r="J54" s="172"/>
      <c r="K54" s="172"/>
      <c r="L54" s="172"/>
      <c r="M54" s="172"/>
      <c r="N54" s="160"/>
      <c r="O54" s="160"/>
      <c r="P54" s="160"/>
      <c r="Q54" s="160"/>
      <c r="R54" s="160"/>
      <c r="S54" s="160"/>
      <c r="T54" s="161"/>
      <c r="U54" s="160"/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121</v>
      </c>
      <c r="AF54" s="150">
        <v>0</v>
      </c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>
      <c r="A55" s="151"/>
      <c r="B55" s="157"/>
      <c r="C55" s="195" t="s">
        <v>187</v>
      </c>
      <c r="D55" s="162"/>
      <c r="E55" s="168">
        <v>1.44</v>
      </c>
      <c r="F55" s="172"/>
      <c r="G55" s="172"/>
      <c r="H55" s="172"/>
      <c r="I55" s="172"/>
      <c r="J55" s="172"/>
      <c r="K55" s="172"/>
      <c r="L55" s="172"/>
      <c r="M55" s="172"/>
      <c r="N55" s="160"/>
      <c r="O55" s="160"/>
      <c r="P55" s="160"/>
      <c r="Q55" s="160"/>
      <c r="R55" s="160"/>
      <c r="S55" s="160"/>
      <c r="T55" s="161"/>
      <c r="U55" s="160"/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121</v>
      </c>
      <c r="AF55" s="150">
        <v>0</v>
      </c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>
      <c r="A56" s="151"/>
      <c r="B56" s="157"/>
      <c r="C56" s="196" t="s">
        <v>184</v>
      </c>
      <c r="D56" s="163"/>
      <c r="E56" s="169">
        <v>4.6399999999999997</v>
      </c>
      <c r="F56" s="172"/>
      <c r="G56" s="172"/>
      <c r="H56" s="172"/>
      <c r="I56" s="172"/>
      <c r="J56" s="172"/>
      <c r="K56" s="172"/>
      <c r="L56" s="172"/>
      <c r="M56" s="172"/>
      <c r="N56" s="160"/>
      <c r="O56" s="160"/>
      <c r="P56" s="160"/>
      <c r="Q56" s="160"/>
      <c r="R56" s="160"/>
      <c r="S56" s="160"/>
      <c r="T56" s="161"/>
      <c r="U56" s="160"/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121</v>
      </c>
      <c r="AF56" s="150">
        <v>1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>
      <c r="A57" s="151">
        <v>28</v>
      </c>
      <c r="B57" s="157" t="s">
        <v>188</v>
      </c>
      <c r="C57" s="194" t="s">
        <v>189</v>
      </c>
      <c r="D57" s="159" t="s">
        <v>177</v>
      </c>
      <c r="E57" s="167">
        <v>8.3520000000000003</v>
      </c>
      <c r="F57" s="171">
        <f>H57+J57</f>
        <v>0</v>
      </c>
      <c r="G57" s="172">
        <f>ROUND(E57*F57,2)</f>
        <v>0</v>
      </c>
      <c r="H57" s="172"/>
      <c r="I57" s="172">
        <f>ROUND(E57*H57,2)</f>
        <v>0</v>
      </c>
      <c r="J57" s="172"/>
      <c r="K57" s="172">
        <f>ROUND(E57*J57,2)</f>
        <v>0</v>
      </c>
      <c r="L57" s="172">
        <v>21</v>
      </c>
      <c r="M57" s="172">
        <f>G57*(1+L57/100)</f>
        <v>0</v>
      </c>
      <c r="N57" s="160">
        <v>1</v>
      </c>
      <c r="O57" s="160">
        <f>ROUND(E57*N57,5)</f>
        <v>8.3520000000000003</v>
      </c>
      <c r="P57" s="160">
        <v>0</v>
      </c>
      <c r="Q57" s="160">
        <f>ROUND(E57*P57,5)</f>
        <v>0</v>
      </c>
      <c r="R57" s="160"/>
      <c r="S57" s="160"/>
      <c r="T57" s="161">
        <v>0</v>
      </c>
      <c r="U57" s="160">
        <f>ROUND(E57*T57,2)</f>
        <v>0</v>
      </c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113</v>
      </c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>
      <c r="A58" s="151"/>
      <c r="B58" s="157"/>
      <c r="C58" s="195" t="s">
        <v>190</v>
      </c>
      <c r="D58" s="162"/>
      <c r="E58" s="168">
        <v>5.76</v>
      </c>
      <c r="F58" s="172"/>
      <c r="G58" s="172"/>
      <c r="H58" s="172"/>
      <c r="I58" s="172"/>
      <c r="J58" s="172"/>
      <c r="K58" s="172"/>
      <c r="L58" s="172"/>
      <c r="M58" s="172"/>
      <c r="N58" s="160"/>
      <c r="O58" s="160"/>
      <c r="P58" s="160"/>
      <c r="Q58" s="160"/>
      <c r="R58" s="160"/>
      <c r="S58" s="160"/>
      <c r="T58" s="161"/>
      <c r="U58" s="160"/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121</v>
      </c>
      <c r="AF58" s="150">
        <v>0</v>
      </c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>
      <c r="A59" s="151"/>
      <c r="B59" s="157"/>
      <c r="C59" s="195" t="s">
        <v>191</v>
      </c>
      <c r="D59" s="162"/>
      <c r="E59" s="168">
        <v>2.5920000000000001</v>
      </c>
      <c r="F59" s="172"/>
      <c r="G59" s="172"/>
      <c r="H59" s="172"/>
      <c r="I59" s="172"/>
      <c r="J59" s="172"/>
      <c r="K59" s="172"/>
      <c r="L59" s="172"/>
      <c r="M59" s="172"/>
      <c r="N59" s="160"/>
      <c r="O59" s="160"/>
      <c r="P59" s="160"/>
      <c r="Q59" s="160"/>
      <c r="R59" s="160"/>
      <c r="S59" s="160"/>
      <c r="T59" s="161"/>
      <c r="U59" s="160"/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121</v>
      </c>
      <c r="AF59" s="150">
        <v>0</v>
      </c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>
      <c r="A60" s="151">
        <v>29</v>
      </c>
      <c r="B60" s="157" t="s">
        <v>192</v>
      </c>
      <c r="C60" s="194" t="s">
        <v>193</v>
      </c>
      <c r="D60" s="159" t="s">
        <v>119</v>
      </c>
      <c r="E60" s="167">
        <v>5.2091234999999996</v>
      </c>
      <c r="F60" s="171">
        <f>H60+J60</f>
        <v>0</v>
      </c>
      <c r="G60" s="172">
        <f>ROUND(E60*F60,2)</f>
        <v>0</v>
      </c>
      <c r="H60" s="172"/>
      <c r="I60" s="172">
        <f>ROUND(E60*H60,2)</f>
        <v>0</v>
      </c>
      <c r="J60" s="172"/>
      <c r="K60" s="172">
        <f>ROUND(E60*J60,2)</f>
        <v>0</v>
      </c>
      <c r="L60" s="172">
        <v>21</v>
      </c>
      <c r="M60" s="172">
        <f>G60*(1+L60/100)</f>
        <v>0</v>
      </c>
      <c r="N60" s="160">
        <v>0</v>
      </c>
      <c r="O60" s="160">
        <f>ROUND(E60*N60,5)</f>
        <v>0</v>
      </c>
      <c r="P60" s="160">
        <v>0</v>
      </c>
      <c r="Q60" s="160">
        <f>ROUND(E60*P60,5)</f>
        <v>0</v>
      </c>
      <c r="R60" s="160"/>
      <c r="S60" s="160"/>
      <c r="T60" s="161">
        <v>1.587</v>
      </c>
      <c r="U60" s="160">
        <f>ROUND(E60*T60,2)</f>
        <v>8.27</v>
      </c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109</v>
      </c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>
      <c r="A61" s="151"/>
      <c r="B61" s="157"/>
      <c r="C61" s="195" t="s">
        <v>194</v>
      </c>
      <c r="D61" s="162"/>
      <c r="E61" s="168">
        <v>3.5369999999999999</v>
      </c>
      <c r="F61" s="172"/>
      <c r="G61" s="172"/>
      <c r="H61" s="172"/>
      <c r="I61" s="172"/>
      <c r="J61" s="172"/>
      <c r="K61" s="172"/>
      <c r="L61" s="172"/>
      <c r="M61" s="172"/>
      <c r="N61" s="160"/>
      <c r="O61" s="160"/>
      <c r="P61" s="160"/>
      <c r="Q61" s="160"/>
      <c r="R61" s="160"/>
      <c r="S61" s="160"/>
      <c r="T61" s="161"/>
      <c r="U61" s="160"/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121</v>
      </c>
      <c r="AF61" s="150">
        <v>0</v>
      </c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>
      <c r="A62" s="151"/>
      <c r="B62" s="157"/>
      <c r="C62" s="195" t="s">
        <v>195</v>
      </c>
      <c r="D62" s="162"/>
      <c r="E62" s="168">
        <v>-9.2551499999999995E-2</v>
      </c>
      <c r="F62" s="172"/>
      <c r="G62" s="172"/>
      <c r="H62" s="172"/>
      <c r="I62" s="172"/>
      <c r="J62" s="172"/>
      <c r="K62" s="172"/>
      <c r="L62" s="172"/>
      <c r="M62" s="172"/>
      <c r="N62" s="160"/>
      <c r="O62" s="160"/>
      <c r="P62" s="160"/>
      <c r="Q62" s="160"/>
      <c r="R62" s="160"/>
      <c r="S62" s="160"/>
      <c r="T62" s="161"/>
      <c r="U62" s="160"/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121</v>
      </c>
      <c r="AF62" s="150">
        <v>0</v>
      </c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>
      <c r="A63" s="151"/>
      <c r="B63" s="157"/>
      <c r="C63" s="195" t="s">
        <v>196</v>
      </c>
      <c r="D63" s="162"/>
      <c r="E63" s="168">
        <v>1.8</v>
      </c>
      <c r="F63" s="172"/>
      <c r="G63" s="172"/>
      <c r="H63" s="172"/>
      <c r="I63" s="172"/>
      <c r="J63" s="172"/>
      <c r="K63" s="172"/>
      <c r="L63" s="172"/>
      <c r="M63" s="172"/>
      <c r="N63" s="160"/>
      <c r="O63" s="160"/>
      <c r="P63" s="160"/>
      <c r="Q63" s="160"/>
      <c r="R63" s="160"/>
      <c r="S63" s="160"/>
      <c r="T63" s="161"/>
      <c r="U63" s="160"/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121</v>
      </c>
      <c r="AF63" s="150">
        <v>0</v>
      </c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>
      <c r="A64" s="151"/>
      <c r="B64" s="157"/>
      <c r="C64" s="195" t="s">
        <v>197</v>
      </c>
      <c r="D64" s="162"/>
      <c r="E64" s="168">
        <v>-3.5325000000000002E-2</v>
      </c>
      <c r="F64" s="172"/>
      <c r="G64" s="172"/>
      <c r="H64" s="172"/>
      <c r="I64" s="172"/>
      <c r="J64" s="172"/>
      <c r="K64" s="172"/>
      <c r="L64" s="172"/>
      <c r="M64" s="172"/>
      <c r="N64" s="160"/>
      <c r="O64" s="160"/>
      <c r="P64" s="160"/>
      <c r="Q64" s="160"/>
      <c r="R64" s="160"/>
      <c r="S64" s="160"/>
      <c r="T64" s="161"/>
      <c r="U64" s="160"/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121</v>
      </c>
      <c r="AF64" s="150">
        <v>0</v>
      </c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>
      <c r="A65" s="151">
        <v>30</v>
      </c>
      <c r="B65" s="157" t="s">
        <v>198</v>
      </c>
      <c r="C65" s="194" t="s">
        <v>199</v>
      </c>
      <c r="D65" s="159" t="s">
        <v>177</v>
      </c>
      <c r="E65" s="167">
        <v>9.3764160000000007</v>
      </c>
      <c r="F65" s="171">
        <f>H65+J65</f>
        <v>0</v>
      </c>
      <c r="G65" s="172">
        <f>ROUND(E65*F65,2)</f>
        <v>0</v>
      </c>
      <c r="H65" s="172"/>
      <c r="I65" s="172">
        <f>ROUND(E65*H65,2)</f>
        <v>0</v>
      </c>
      <c r="J65" s="172"/>
      <c r="K65" s="172">
        <f>ROUND(E65*J65,2)</f>
        <v>0</v>
      </c>
      <c r="L65" s="172">
        <v>21</v>
      </c>
      <c r="M65" s="172">
        <f>G65*(1+L65/100)</f>
        <v>0</v>
      </c>
      <c r="N65" s="160">
        <v>1</v>
      </c>
      <c r="O65" s="160">
        <f>ROUND(E65*N65,5)</f>
        <v>9.3764199999999995</v>
      </c>
      <c r="P65" s="160">
        <v>0</v>
      </c>
      <c r="Q65" s="160">
        <f>ROUND(E65*P65,5)</f>
        <v>0</v>
      </c>
      <c r="R65" s="160"/>
      <c r="S65" s="160"/>
      <c r="T65" s="161">
        <v>0</v>
      </c>
      <c r="U65" s="160">
        <f>ROUND(E65*T65,2)</f>
        <v>0</v>
      </c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113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>
      <c r="A66" s="151"/>
      <c r="B66" s="157"/>
      <c r="C66" s="195" t="s">
        <v>200</v>
      </c>
      <c r="D66" s="162"/>
      <c r="E66" s="168">
        <v>9.3764160000000007</v>
      </c>
      <c r="F66" s="172"/>
      <c r="G66" s="172"/>
      <c r="H66" s="172"/>
      <c r="I66" s="172"/>
      <c r="J66" s="172"/>
      <c r="K66" s="172"/>
      <c r="L66" s="172"/>
      <c r="M66" s="172"/>
      <c r="N66" s="160"/>
      <c r="O66" s="160"/>
      <c r="P66" s="160"/>
      <c r="Q66" s="160"/>
      <c r="R66" s="160"/>
      <c r="S66" s="160"/>
      <c r="T66" s="161"/>
      <c r="U66" s="160"/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121</v>
      </c>
      <c r="AF66" s="150">
        <v>0</v>
      </c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>
      <c r="A67" s="151">
        <v>31</v>
      </c>
      <c r="B67" s="157" t="s">
        <v>201</v>
      </c>
      <c r="C67" s="194" t="s">
        <v>202</v>
      </c>
      <c r="D67" s="159" t="s">
        <v>119</v>
      </c>
      <c r="E67" s="167">
        <v>8.8118619999999996</v>
      </c>
      <c r="F67" s="171">
        <f>H67+J67</f>
        <v>0</v>
      </c>
      <c r="G67" s="172">
        <f>ROUND(E67*F67,2)</f>
        <v>0</v>
      </c>
      <c r="H67" s="172"/>
      <c r="I67" s="172">
        <f>ROUND(E67*H67,2)</f>
        <v>0</v>
      </c>
      <c r="J67" s="172"/>
      <c r="K67" s="172">
        <f>ROUND(E67*J67,2)</f>
        <v>0</v>
      </c>
      <c r="L67" s="172">
        <v>21</v>
      </c>
      <c r="M67" s="172">
        <f>G67*(1+L67/100)</f>
        <v>0</v>
      </c>
      <c r="N67" s="160">
        <v>0</v>
      </c>
      <c r="O67" s="160">
        <f>ROUND(E67*N67,5)</f>
        <v>0</v>
      </c>
      <c r="P67" s="160">
        <v>0</v>
      </c>
      <c r="Q67" s="160">
        <f>ROUND(E67*P67,5)</f>
        <v>0</v>
      </c>
      <c r="R67" s="160"/>
      <c r="S67" s="160"/>
      <c r="T67" s="161">
        <v>2.1949999999999998</v>
      </c>
      <c r="U67" s="160">
        <f>ROUND(E67*T67,2)</f>
        <v>19.34</v>
      </c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109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>
      <c r="A68" s="151"/>
      <c r="B68" s="157"/>
      <c r="C68" s="195" t="s">
        <v>203</v>
      </c>
      <c r="D68" s="162"/>
      <c r="E68" s="168">
        <v>12.4</v>
      </c>
      <c r="F68" s="172"/>
      <c r="G68" s="172"/>
      <c r="H68" s="172"/>
      <c r="I68" s="172"/>
      <c r="J68" s="172"/>
      <c r="K68" s="172"/>
      <c r="L68" s="172"/>
      <c r="M68" s="172"/>
      <c r="N68" s="160"/>
      <c r="O68" s="160"/>
      <c r="P68" s="160"/>
      <c r="Q68" s="160"/>
      <c r="R68" s="160"/>
      <c r="S68" s="160"/>
      <c r="T68" s="161"/>
      <c r="U68" s="160"/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121</v>
      </c>
      <c r="AF68" s="150">
        <v>0</v>
      </c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>
      <c r="A69" s="151"/>
      <c r="B69" s="157"/>
      <c r="C69" s="195" t="s">
        <v>204</v>
      </c>
      <c r="D69" s="162"/>
      <c r="E69" s="168">
        <v>-3.5881379999999998</v>
      </c>
      <c r="F69" s="172"/>
      <c r="G69" s="172"/>
      <c r="H69" s="172"/>
      <c r="I69" s="172"/>
      <c r="J69" s="172"/>
      <c r="K69" s="172"/>
      <c r="L69" s="172"/>
      <c r="M69" s="172"/>
      <c r="N69" s="160"/>
      <c r="O69" s="160"/>
      <c r="P69" s="160"/>
      <c r="Q69" s="160"/>
      <c r="R69" s="160"/>
      <c r="S69" s="160"/>
      <c r="T69" s="161"/>
      <c r="U69" s="160"/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121</v>
      </c>
      <c r="AF69" s="150">
        <v>0</v>
      </c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>
      <c r="A70" s="151">
        <v>32</v>
      </c>
      <c r="B70" s="157" t="s">
        <v>188</v>
      </c>
      <c r="C70" s="194" t="s">
        <v>189</v>
      </c>
      <c r="D70" s="159" t="s">
        <v>177</v>
      </c>
      <c r="E70" s="167">
        <v>15.861348</v>
      </c>
      <c r="F70" s="171">
        <f>H70+J70</f>
        <v>0</v>
      </c>
      <c r="G70" s="172">
        <f>ROUND(E70*F70,2)</f>
        <v>0</v>
      </c>
      <c r="H70" s="172"/>
      <c r="I70" s="172">
        <f>ROUND(E70*H70,2)</f>
        <v>0</v>
      </c>
      <c r="J70" s="172"/>
      <c r="K70" s="172">
        <f>ROUND(E70*J70,2)</f>
        <v>0</v>
      </c>
      <c r="L70" s="172">
        <v>21</v>
      </c>
      <c r="M70" s="172">
        <f>G70*(1+L70/100)</f>
        <v>0</v>
      </c>
      <c r="N70" s="160">
        <v>1</v>
      </c>
      <c r="O70" s="160">
        <f>ROUND(E70*N70,5)</f>
        <v>15.86135</v>
      </c>
      <c r="P70" s="160">
        <v>0</v>
      </c>
      <c r="Q70" s="160">
        <f>ROUND(E70*P70,5)</f>
        <v>0</v>
      </c>
      <c r="R70" s="160"/>
      <c r="S70" s="160"/>
      <c r="T70" s="161">
        <v>0</v>
      </c>
      <c r="U70" s="160">
        <f>ROUND(E70*T70,2)</f>
        <v>0</v>
      </c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113</v>
      </c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>
      <c r="A71" s="151"/>
      <c r="B71" s="157"/>
      <c r="C71" s="195" t="s">
        <v>205</v>
      </c>
      <c r="D71" s="162"/>
      <c r="E71" s="168">
        <v>15.861348</v>
      </c>
      <c r="F71" s="172"/>
      <c r="G71" s="172"/>
      <c r="H71" s="172"/>
      <c r="I71" s="172"/>
      <c r="J71" s="172"/>
      <c r="K71" s="172"/>
      <c r="L71" s="172"/>
      <c r="M71" s="172"/>
      <c r="N71" s="160"/>
      <c r="O71" s="160"/>
      <c r="P71" s="160"/>
      <c r="Q71" s="160"/>
      <c r="R71" s="160"/>
      <c r="S71" s="160"/>
      <c r="T71" s="161"/>
      <c r="U71" s="160"/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121</v>
      </c>
      <c r="AF71" s="150">
        <v>0</v>
      </c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>
      <c r="A72" s="151">
        <v>33</v>
      </c>
      <c r="B72" s="157" t="s">
        <v>206</v>
      </c>
      <c r="C72" s="194" t="s">
        <v>207</v>
      </c>
      <c r="D72" s="159" t="s">
        <v>208</v>
      </c>
      <c r="E72" s="167">
        <v>21.86</v>
      </c>
      <c r="F72" s="171">
        <f>H72+J72</f>
        <v>0</v>
      </c>
      <c r="G72" s="172">
        <f>ROUND(E72*F72,2)</f>
        <v>0</v>
      </c>
      <c r="H72" s="172"/>
      <c r="I72" s="172">
        <f>ROUND(E72*H72,2)</f>
        <v>0</v>
      </c>
      <c r="J72" s="172"/>
      <c r="K72" s="172">
        <f>ROUND(E72*J72,2)</f>
        <v>0</v>
      </c>
      <c r="L72" s="172">
        <v>21</v>
      </c>
      <c r="M72" s="172">
        <f>G72*(1+L72/100)</f>
        <v>0</v>
      </c>
      <c r="N72" s="160">
        <v>0</v>
      </c>
      <c r="O72" s="160">
        <f>ROUND(E72*N72,5)</f>
        <v>0</v>
      </c>
      <c r="P72" s="160">
        <v>0</v>
      </c>
      <c r="Q72" s="160">
        <f>ROUND(E72*P72,5)</f>
        <v>0</v>
      </c>
      <c r="R72" s="160"/>
      <c r="S72" s="160"/>
      <c r="T72" s="161">
        <v>1.7999999999999999E-2</v>
      </c>
      <c r="U72" s="160">
        <f>ROUND(E72*T72,2)</f>
        <v>0.39</v>
      </c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109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>
      <c r="A73" s="151"/>
      <c r="B73" s="157"/>
      <c r="C73" s="195" t="s">
        <v>209</v>
      </c>
      <c r="D73" s="162"/>
      <c r="E73" s="168">
        <v>7.86</v>
      </c>
      <c r="F73" s="172"/>
      <c r="G73" s="172"/>
      <c r="H73" s="172"/>
      <c r="I73" s="172"/>
      <c r="J73" s="172"/>
      <c r="K73" s="172"/>
      <c r="L73" s="172"/>
      <c r="M73" s="172"/>
      <c r="N73" s="160"/>
      <c r="O73" s="160"/>
      <c r="P73" s="160"/>
      <c r="Q73" s="160"/>
      <c r="R73" s="160"/>
      <c r="S73" s="160"/>
      <c r="T73" s="161"/>
      <c r="U73" s="160"/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121</v>
      </c>
      <c r="AF73" s="150">
        <v>0</v>
      </c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>
      <c r="A74" s="151"/>
      <c r="B74" s="157"/>
      <c r="C74" s="195" t="s">
        <v>210</v>
      </c>
      <c r="D74" s="162"/>
      <c r="E74" s="168">
        <v>10</v>
      </c>
      <c r="F74" s="172"/>
      <c r="G74" s="172"/>
      <c r="H74" s="172"/>
      <c r="I74" s="172"/>
      <c r="J74" s="172"/>
      <c r="K74" s="172"/>
      <c r="L74" s="172"/>
      <c r="M74" s="172"/>
      <c r="N74" s="160"/>
      <c r="O74" s="160"/>
      <c r="P74" s="160"/>
      <c r="Q74" s="160"/>
      <c r="R74" s="160"/>
      <c r="S74" s="160"/>
      <c r="T74" s="161"/>
      <c r="U74" s="160"/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121</v>
      </c>
      <c r="AF74" s="150">
        <v>0</v>
      </c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>
      <c r="A75" s="151"/>
      <c r="B75" s="157"/>
      <c r="C75" s="195" t="s">
        <v>211</v>
      </c>
      <c r="D75" s="162"/>
      <c r="E75" s="168">
        <v>4</v>
      </c>
      <c r="F75" s="172"/>
      <c r="G75" s="172"/>
      <c r="H75" s="172"/>
      <c r="I75" s="172"/>
      <c r="J75" s="172"/>
      <c r="K75" s="172"/>
      <c r="L75" s="172"/>
      <c r="M75" s="172"/>
      <c r="N75" s="160"/>
      <c r="O75" s="160"/>
      <c r="P75" s="160"/>
      <c r="Q75" s="160"/>
      <c r="R75" s="160"/>
      <c r="S75" s="160"/>
      <c r="T75" s="161"/>
      <c r="U75" s="160"/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121</v>
      </c>
      <c r="AF75" s="150">
        <v>0</v>
      </c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>
      <c r="A76" s="151">
        <v>34</v>
      </c>
      <c r="B76" s="157" t="s">
        <v>212</v>
      </c>
      <c r="C76" s="194" t="s">
        <v>213</v>
      </c>
      <c r="D76" s="159" t="s">
        <v>208</v>
      </c>
      <c r="E76" s="167">
        <v>114</v>
      </c>
      <c r="F76" s="171">
        <f>H76+J76</f>
        <v>0</v>
      </c>
      <c r="G76" s="172">
        <f>ROUND(E76*F76,2)</f>
        <v>0</v>
      </c>
      <c r="H76" s="172"/>
      <c r="I76" s="172">
        <f>ROUND(E76*H76,2)</f>
        <v>0</v>
      </c>
      <c r="J76" s="172"/>
      <c r="K76" s="172">
        <f>ROUND(E76*J76,2)</f>
        <v>0</v>
      </c>
      <c r="L76" s="172">
        <v>21</v>
      </c>
      <c r="M76" s="172">
        <f>G76*(1+L76/100)</f>
        <v>0</v>
      </c>
      <c r="N76" s="160">
        <v>0</v>
      </c>
      <c r="O76" s="160">
        <f>ROUND(E76*N76,5)</f>
        <v>0</v>
      </c>
      <c r="P76" s="160">
        <v>0</v>
      </c>
      <c r="Q76" s="160">
        <f>ROUND(E76*P76,5)</f>
        <v>0</v>
      </c>
      <c r="R76" s="160"/>
      <c r="S76" s="160"/>
      <c r="T76" s="161">
        <v>0.17699999999999999</v>
      </c>
      <c r="U76" s="160">
        <f>ROUND(E76*T76,2)</f>
        <v>20.18</v>
      </c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109</v>
      </c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>
      <c r="A77" s="151">
        <v>35</v>
      </c>
      <c r="B77" s="157" t="s">
        <v>214</v>
      </c>
      <c r="C77" s="194" t="s">
        <v>215</v>
      </c>
      <c r="D77" s="159" t="s">
        <v>208</v>
      </c>
      <c r="E77" s="167">
        <v>114</v>
      </c>
      <c r="F77" s="171">
        <f>H77+J77</f>
        <v>0</v>
      </c>
      <c r="G77" s="172">
        <f>ROUND(E77*F77,2)</f>
        <v>0</v>
      </c>
      <c r="H77" s="172"/>
      <c r="I77" s="172">
        <f>ROUND(E77*H77,2)</f>
        <v>0</v>
      </c>
      <c r="J77" s="172"/>
      <c r="K77" s="172">
        <f>ROUND(E77*J77,2)</f>
        <v>0</v>
      </c>
      <c r="L77" s="172">
        <v>21</v>
      </c>
      <c r="M77" s="172">
        <f>G77*(1+L77/100)</f>
        <v>0</v>
      </c>
      <c r="N77" s="160">
        <v>0</v>
      </c>
      <c r="O77" s="160">
        <f>ROUND(E77*N77,5)</f>
        <v>0</v>
      </c>
      <c r="P77" s="160">
        <v>0</v>
      </c>
      <c r="Q77" s="160">
        <f>ROUND(E77*P77,5)</f>
        <v>0</v>
      </c>
      <c r="R77" s="160"/>
      <c r="S77" s="160"/>
      <c r="T77" s="161">
        <v>0.126</v>
      </c>
      <c r="U77" s="160">
        <f>ROUND(E77*T77,2)</f>
        <v>14.36</v>
      </c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109</v>
      </c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>
      <c r="A78" s="151">
        <v>36</v>
      </c>
      <c r="B78" s="157" t="s">
        <v>216</v>
      </c>
      <c r="C78" s="194" t="s">
        <v>217</v>
      </c>
      <c r="D78" s="159" t="s">
        <v>208</v>
      </c>
      <c r="E78" s="167">
        <v>114</v>
      </c>
      <c r="F78" s="171">
        <f>H78+J78</f>
        <v>0</v>
      </c>
      <c r="G78" s="172">
        <f>ROUND(E78*F78,2)</f>
        <v>0</v>
      </c>
      <c r="H78" s="172"/>
      <c r="I78" s="172">
        <f>ROUND(E78*H78,2)</f>
        <v>0</v>
      </c>
      <c r="J78" s="172"/>
      <c r="K78" s="172">
        <f>ROUND(E78*J78,2)</f>
        <v>0</v>
      </c>
      <c r="L78" s="172">
        <v>21</v>
      </c>
      <c r="M78" s="172">
        <f>G78*(1+L78/100)</f>
        <v>0</v>
      </c>
      <c r="N78" s="160">
        <v>0</v>
      </c>
      <c r="O78" s="160">
        <f>ROUND(E78*N78,5)</f>
        <v>0</v>
      </c>
      <c r="P78" s="160">
        <v>0</v>
      </c>
      <c r="Q78" s="160">
        <f>ROUND(E78*P78,5)</f>
        <v>0</v>
      </c>
      <c r="R78" s="160"/>
      <c r="S78" s="160"/>
      <c r="T78" s="161">
        <v>2.1000000000000001E-2</v>
      </c>
      <c r="U78" s="160">
        <f>ROUND(E78*T78,2)</f>
        <v>2.39</v>
      </c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109</v>
      </c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>
      <c r="A79" s="151">
        <v>37</v>
      </c>
      <c r="B79" s="157" t="s">
        <v>218</v>
      </c>
      <c r="C79" s="194" t="s">
        <v>219</v>
      </c>
      <c r="D79" s="159" t="s">
        <v>220</v>
      </c>
      <c r="E79" s="167">
        <v>4.5599999999999996</v>
      </c>
      <c r="F79" s="171">
        <f>H79+J79</f>
        <v>0</v>
      </c>
      <c r="G79" s="172">
        <f>ROUND(E79*F79,2)</f>
        <v>0</v>
      </c>
      <c r="H79" s="172"/>
      <c r="I79" s="172">
        <f>ROUND(E79*H79,2)</f>
        <v>0</v>
      </c>
      <c r="J79" s="172"/>
      <c r="K79" s="172">
        <f>ROUND(E79*J79,2)</f>
        <v>0</v>
      </c>
      <c r="L79" s="172">
        <v>21</v>
      </c>
      <c r="M79" s="172">
        <f>G79*(1+L79/100)</f>
        <v>0</v>
      </c>
      <c r="N79" s="160">
        <v>1E-3</v>
      </c>
      <c r="O79" s="160">
        <f>ROUND(E79*N79,5)</f>
        <v>4.5599999999999998E-3</v>
      </c>
      <c r="P79" s="160">
        <v>0</v>
      </c>
      <c r="Q79" s="160">
        <f>ROUND(E79*P79,5)</f>
        <v>0</v>
      </c>
      <c r="R79" s="160"/>
      <c r="S79" s="160"/>
      <c r="T79" s="161">
        <v>0</v>
      </c>
      <c r="U79" s="160">
        <f>ROUND(E79*T79,2)</f>
        <v>0</v>
      </c>
      <c r="V79" s="150"/>
      <c r="W79" s="150"/>
      <c r="X79" s="150"/>
      <c r="Y79" s="150"/>
      <c r="Z79" s="150"/>
      <c r="AA79" s="150"/>
      <c r="AB79" s="150"/>
      <c r="AC79" s="150"/>
      <c r="AD79" s="150"/>
      <c r="AE79" s="150" t="s">
        <v>113</v>
      </c>
      <c r="AF79" s="150"/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>
      <c r="A80" s="151"/>
      <c r="B80" s="157"/>
      <c r="C80" s="195" t="s">
        <v>221</v>
      </c>
      <c r="D80" s="162"/>
      <c r="E80" s="168">
        <v>4.5599999999999996</v>
      </c>
      <c r="F80" s="172"/>
      <c r="G80" s="172"/>
      <c r="H80" s="172"/>
      <c r="I80" s="172"/>
      <c r="J80" s="172"/>
      <c r="K80" s="172"/>
      <c r="L80" s="172"/>
      <c r="M80" s="172"/>
      <c r="N80" s="160"/>
      <c r="O80" s="160"/>
      <c r="P80" s="160"/>
      <c r="Q80" s="160"/>
      <c r="R80" s="160"/>
      <c r="S80" s="160"/>
      <c r="T80" s="161"/>
      <c r="U80" s="160"/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121</v>
      </c>
      <c r="AF80" s="150">
        <v>0</v>
      </c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>
      <c r="A81" s="151">
        <v>38</v>
      </c>
      <c r="B81" s="157" t="s">
        <v>222</v>
      </c>
      <c r="C81" s="194" t="s">
        <v>223</v>
      </c>
      <c r="D81" s="159" t="s">
        <v>142</v>
      </c>
      <c r="E81" s="167">
        <v>1</v>
      </c>
      <c r="F81" s="171">
        <f t="shared" ref="F81:F91" si="0">H81+J81</f>
        <v>0</v>
      </c>
      <c r="G81" s="172">
        <f t="shared" ref="G81:G91" si="1">ROUND(E81*F81,2)</f>
        <v>0</v>
      </c>
      <c r="H81" s="172"/>
      <c r="I81" s="172">
        <f t="shared" ref="I81:I91" si="2">ROUND(E81*H81,2)</f>
        <v>0</v>
      </c>
      <c r="J81" s="172"/>
      <c r="K81" s="172">
        <f t="shared" ref="K81:K91" si="3">ROUND(E81*J81,2)</f>
        <v>0</v>
      </c>
      <c r="L81" s="172">
        <v>21</v>
      </c>
      <c r="M81" s="172">
        <f t="shared" ref="M81:M91" si="4">G81*(1+L81/100)</f>
        <v>0</v>
      </c>
      <c r="N81" s="160">
        <v>0</v>
      </c>
      <c r="O81" s="160">
        <f t="shared" ref="O81:O91" si="5">ROUND(E81*N81,5)</f>
        <v>0</v>
      </c>
      <c r="P81" s="160">
        <v>0</v>
      </c>
      <c r="Q81" s="160">
        <f t="shared" ref="Q81:Q91" si="6">ROUND(E81*P81,5)</f>
        <v>0</v>
      </c>
      <c r="R81" s="160"/>
      <c r="S81" s="160"/>
      <c r="T81" s="161">
        <v>1.2849999999999999</v>
      </c>
      <c r="U81" s="160">
        <f t="shared" ref="U81:U91" si="7">ROUND(E81*T81,2)</f>
        <v>1.29</v>
      </c>
      <c r="V81" s="150"/>
      <c r="W81" s="150"/>
      <c r="X81" s="150"/>
      <c r="Y81" s="150"/>
      <c r="Z81" s="150"/>
      <c r="AA81" s="150"/>
      <c r="AB81" s="150"/>
      <c r="AC81" s="150"/>
      <c r="AD81" s="150"/>
      <c r="AE81" s="150" t="s">
        <v>109</v>
      </c>
      <c r="AF81" s="150"/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>
      <c r="A82" s="151">
        <v>39</v>
      </c>
      <c r="B82" s="157" t="s">
        <v>224</v>
      </c>
      <c r="C82" s="194" t="s">
        <v>225</v>
      </c>
      <c r="D82" s="159" t="s">
        <v>142</v>
      </c>
      <c r="E82" s="167">
        <v>1</v>
      </c>
      <c r="F82" s="171">
        <f t="shared" si="0"/>
        <v>0</v>
      </c>
      <c r="G82" s="172">
        <f t="shared" si="1"/>
        <v>0</v>
      </c>
      <c r="H82" s="172"/>
      <c r="I82" s="172">
        <f t="shared" si="2"/>
        <v>0</v>
      </c>
      <c r="J82" s="172"/>
      <c r="K82" s="172">
        <f t="shared" si="3"/>
        <v>0</v>
      </c>
      <c r="L82" s="172">
        <v>21</v>
      </c>
      <c r="M82" s="172">
        <f t="shared" si="4"/>
        <v>0</v>
      </c>
      <c r="N82" s="160">
        <v>0</v>
      </c>
      <c r="O82" s="160">
        <f t="shared" si="5"/>
        <v>0</v>
      </c>
      <c r="P82" s="160">
        <v>0</v>
      </c>
      <c r="Q82" s="160">
        <f t="shared" si="6"/>
        <v>0</v>
      </c>
      <c r="R82" s="160"/>
      <c r="S82" s="160"/>
      <c r="T82" s="161">
        <v>3.0920000000000001</v>
      </c>
      <c r="U82" s="160">
        <f t="shared" si="7"/>
        <v>3.09</v>
      </c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109</v>
      </c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>
      <c r="A83" s="151">
        <v>40</v>
      </c>
      <c r="B83" s="157" t="s">
        <v>226</v>
      </c>
      <c r="C83" s="194" t="s">
        <v>227</v>
      </c>
      <c r="D83" s="159" t="s">
        <v>142</v>
      </c>
      <c r="E83" s="167">
        <v>3</v>
      </c>
      <c r="F83" s="171">
        <f t="shared" si="0"/>
        <v>0</v>
      </c>
      <c r="G83" s="172">
        <f t="shared" si="1"/>
        <v>0</v>
      </c>
      <c r="H83" s="172"/>
      <c r="I83" s="172">
        <f t="shared" si="2"/>
        <v>0</v>
      </c>
      <c r="J83" s="172"/>
      <c r="K83" s="172">
        <f t="shared" si="3"/>
        <v>0</v>
      </c>
      <c r="L83" s="172">
        <v>21</v>
      </c>
      <c r="M83" s="172">
        <f t="shared" si="4"/>
        <v>0</v>
      </c>
      <c r="N83" s="160">
        <v>4.4999999999999999E-4</v>
      </c>
      <c r="O83" s="160">
        <f t="shared" si="5"/>
        <v>1.3500000000000001E-3</v>
      </c>
      <c r="P83" s="160">
        <v>0</v>
      </c>
      <c r="Q83" s="160">
        <f t="shared" si="6"/>
        <v>0</v>
      </c>
      <c r="R83" s="160"/>
      <c r="S83" s="160"/>
      <c r="T83" s="161">
        <v>0.57099999999999995</v>
      </c>
      <c r="U83" s="160">
        <f t="shared" si="7"/>
        <v>1.71</v>
      </c>
      <c r="V83" s="150"/>
      <c r="W83" s="150"/>
      <c r="X83" s="150"/>
      <c r="Y83" s="150"/>
      <c r="Z83" s="150"/>
      <c r="AA83" s="150"/>
      <c r="AB83" s="150"/>
      <c r="AC83" s="150"/>
      <c r="AD83" s="150"/>
      <c r="AE83" s="150" t="s">
        <v>109</v>
      </c>
      <c r="AF83" s="150"/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>
      <c r="A84" s="151">
        <v>41</v>
      </c>
      <c r="B84" s="157" t="s">
        <v>228</v>
      </c>
      <c r="C84" s="194" t="s">
        <v>229</v>
      </c>
      <c r="D84" s="159" t="s">
        <v>142</v>
      </c>
      <c r="E84" s="167">
        <v>1</v>
      </c>
      <c r="F84" s="171">
        <f t="shared" si="0"/>
        <v>0</v>
      </c>
      <c r="G84" s="172">
        <f t="shared" si="1"/>
        <v>0</v>
      </c>
      <c r="H84" s="172"/>
      <c r="I84" s="172">
        <f t="shared" si="2"/>
        <v>0</v>
      </c>
      <c r="J84" s="172"/>
      <c r="K84" s="172">
        <f t="shared" si="3"/>
        <v>0</v>
      </c>
      <c r="L84" s="172">
        <v>21</v>
      </c>
      <c r="M84" s="172">
        <f t="shared" si="4"/>
        <v>0</v>
      </c>
      <c r="N84" s="160">
        <v>0</v>
      </c>
      <c r="O84" s="160">
        <f t="shared" si="5"/>
        <v>0</v>
      </c>
      <c r="P84" s="160">
        <v>0</v>
      </c>
      <c r="Q84" s="160">
        <f t="shared" si="6"/>
        <v>0</v>
      </c>
      <c r="R84" s="160"/>
      <c r="S84" s="160"/>
      <c r="T84" s="161">
        <v>8.2880000000000003</v>
      </c>
      <c r="U84" s="160">
        <f t="shared" si="7"/>
        <v>8.2899999999999991</v>
      </c>
      <c r="V84" s="150"/>
      <c r="W84" s="150"/>
      <c r="X84" s="150"/>
      <c r="Y84" s="150"/>
      <c r="Z84" s="150"/>
      <c r="AA84" s="150"/>
      <c r="AB84" s="150"/>
      <c r="AC84" s="150"/>
      <c r="AD84" s="150"/>
      <c r="AE84" s="150" t="s">
        <v>109</v>
      </c>
      <c r="AF84" s="150"/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>
      <c r="A85" s="151">
        <v>42</v>
      </c>
      <c r="B85" s="157" t="s">
        <v>230</v>
      </c>
      <c r="C85" s="194" t="s">
        <v>231</v>
      </c>
      <c r="D85" s="159" t="s">
        <v>142</v>
      </c>
      <c r="E85" s="167">
        <v>1</v>
      </c>
      <c r="F85" s="171">
        <f t="shared" si="0"/>
        <v>0</v>
      </c>
      <c r="G85" s="172">
        <f t="shared" si="1"/>
        <v>0</v>
      </c>
      <c r="H85" s="172"/>
      <c r="I85" s="172">
        <f t="shared" si="2"/>
        <v>0</v>
      </c>
      <c r="J85" s="172"/>
      <c r="K85" s="172">
        <f t="shared" si="3"/>
        <v>0</v>
      </c>
      <c r="L85" s="172">
        <v>21</v>
      </c>
      <c r="M85" s="172">
        <f t="shared" si="4"/>
        <v>0</v>
      </c>
      <c r="N85" s="160">
        <v>1.5100000000000001E-3</v>
      </c>
      <c r="O85" s="160">
        <f t="shared" si="5"/>
        <v>1.5100000000000001E-3</v>
      </c>
      <c r="P85" s="160">
        <v>0</v>
      </c>
      <c r="Q85" s="160">
        <f t="shared" si="6"/>
        <v>0</v>
      </c>
      <c r="R85" s="160"/>
      <c r="S85" s="160"/>
      <c r="T85" s="161">
        <v>2.9750000000000001</v>
      </c>
      <c r="U85" s="160">
        <f t="shared" si="7"/>
        <v>2.98</v>
      </c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109</v>
      </c>
      <c r="AF85" s="150"/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>
      <c r="A86" s="151">
        <v>43</v>
      </c>
      <c r="B86" s="157" t="s">
        <v>232</v>
      </c>
      <c r="C86" s="194" t="s">
        <v>233</v>
      </c>
      <c r="D86" s="159" t="s">
        <v>208</v>
      </c>
      <c r="E86" s="167">
        <v>2</v>
      </c>
      <c r="F86" s="171">
        <f t="shared" si="0"/>
        <v>0</v>
      </c>
      <c r="G86" s="172">
        <f t="shared" si="1"/>
        <v>0</v>
      </c>
      <c r="H86" s="172"/>
      <c r="I86" s="172">
        <f t="shared" si="2"/>
        <v>0</v>
      </c>
      <c r="J86" s="172"/>
      <c r="K86" s="172">
        <f t="shared" si="3"/>
        <v>0</v>
      </c>
      <c r="L86" s="172">
        <v>21</v>
      </c>
      <c r="M86" s="172">
        <f t="shared" si="4"/>
        <v>0</v>
      </c>
      <c r="N86" s="160">
        <v>2.4000000000000001E-4</v>
      </c>
      <c r="O86" s="160">
        <f t="shared" si="5"/>
        <v>4.8000000000000001E-4</v>
      </c>
      <c r="P86" s="160">
        <v>0</v>
      </c>
      <c r="Q86" s="160">
        <f t="shared" si="6"/>
        <v>0</v>
      </c>
      <c r="R86" s="160"/>
      <c r="S86" s="160"/>
      <c r="T86" s="161">
        <v>0.127</v>
      </c>
      <c r="U86" s="160">
        <f t="shared" si="7"/>
        <v>0.25</v>
      </c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109</v>
      </c>
      <c r="AF86" s="150"/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>
      <c r="A87" s="151">
        <v>44</v>
      </c>
      <c r="B87" s="157" t="s">
        <v>234</v>
      </c>
      <c r="C87" s="194" t="s">
        <v>235</v>
      </c>
      <c r="D87" s="159" t="s">
        <v>208</v>
      </c>
      <c r="E87" s="167">
        <v>2</v>
      </c>
      <c r="F87" s="171">
        <f t="shared" si="0"/>
        <v>0</v>
      </c>
      <c r="G87" s="172">
        <f t="shared" si="1"/>
        <v>0</v>
      </c>
      <c r="H87" s="172"/>
      <c r="I87" s="172">
        <f t="shared" si="2"/>
        <v>0</v>
      </c>
      <c r="J87" s="172"/>
      <c r="K87" s="172">
        <f t="shared" si="3"/>
        <v>0</v>
      </c>
      <c r="L87" s="172">
        <v>21</v>
      </c>
      <c r="M87" s="172">
        <f t="shared" si="4"/>
        <v>0</v>
      </c>
      <c r="N87" s="160">
        <v>0</v>
      </c>
      <c r="O87" s="160">
        <f t="shared" si="5"/>
        <v>0</v>
      </c>
      <c r="P87" s="160">
        <v>0</v>
      </c>
      <c r="Q87" s="160">
        <f t="shared" si="6"/>
        <v>0</v>
      </c>
      <c r="R87" s="160"/>
      <c r="S87" s="160"/>
      <c r="T87" s="161">
        <v>0.06</v>
      </c>
      <c r="U87" s="160">
        <f t="shared" si="7"/>
        <v>0.12</v>
      </c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109</v>
      </c>
      <c r="AF87" s="150"/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>
      <c r="A88" s="151">
        <v>45</v>
      </c>
      <c r="B88" s="157" t="s">
        <v>236</v>
      </c>
      <c r="C88" s="194" t="s">
        <v>237</v>
      </c>
      <c r="D88" s="159" t="s">
        <v>208</v>
      </c>
      <c r="E88" s="167">
        <v>2</v>
      </c>
      <c r="F88" s="171">
        <f t="shared" si="0"/>
        <v>0</v>
      </c>
      <c r="G88" s="172">
        <f t="shared" si="1"/>
        <v>0</v>
      </c>
      <c r="H88" s="172"/>
      <c r="I88" s="172">
        <f t="shared" si="2"/>
        <v>0</v>
      </c>
      <c r="J88" s="172"/>
      <c r="K88" s="172">
        <f t="shared" si="3"/>
        <v>0</v>
      </c>
      <c r="L88" s="172">
        <v>21</v>
      </c>
      <c r="M88" s="172">
        <f t="shared" si="4"/>
        <v>0</v>
      </c>
      <c r="N88" s="160">
        <v>9.4000000000000004E-3</v>
      </c>
      <c r="O88" s="160">
        <f t="shared" si="5"/>
        <v>1.8800000000000001E-2</v>
      </c>
      <c r="P88" s="160">
        <v>0</v>
      </c>
      <c r="Q88" s="160">
        <f t="shared" si="6"/>
        <v>0</v>
      </c>
      <c r="R88" s="160"/>
      <c r="S88" s="160"/>
      <c r="T88" s="161">
        <v>0.86399999999999999</v>
      </c>
      <c r="U88" s="160">
        <f t="shared" si="7"/>
        <v>1.73</v>
      </c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109</v>
      </c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>
      <c r="A89" s="151">
        <v>46</v>
      </c>
      <c r="B89" s="157" t="s">
        <v>238</v>
      </c>
      <c r="C89" s="194" t="s">
        <v>239</v>
      </c>
      <c r="D89" s="159" t="s">
        <v>208</v>
      </c>
      <c r="E89" s="167">
        <v>2</v>
      </c>
      <c r="F89" s="171">
        <f t="shared" si="0"/>
        <v>0</v>
      </c>
      <c r="G89" s="172">
        <f t="shared" si="1"/>
        <v>0</v>
      </c>
      <c r="H89" s="172"/>
      <c r="I89" s="172">
        <f t="shared" si="2"/>
        <v>0</v>
      </c>
      <c r="J89" s="172"/>
      <c r="K89" s="172">
        <f t="shared" si="3"/>
        <v>0</v>
      </c>
      <c r="L89" s="172">
        <v>21</v>
      </c>
      <c r="M89" s="172">
        <f t="shared" si="4"/>
        <v>0</v>
      </c>
      <c r="N89" s="160">
        <v>0</v>
      </c>
      <c r="O89" s="160">
        <f t="shared" si="5"/>
        <v>0</v>
      </c>
      <c r="P89" s="160">
        <v>0</v>
      </c>
      <c r="Q89" s="160">
        <f t="shared" si="6"/>
        <v>0</v>
      </c>
      <c r="R89" s="160"/>
      <c r="S89" s="160"/>
      <c r="T89" s="161">
        <v>0.371</v>
      </c>
      <c r="U89" s="160">
        <f t="shared" si="7"/>
        <v>0.74</v>
      </c>
      <c r="V89" s="150"/>
      <c r="W89" s="150"/>
      <c r="X89" s="150"/>
      <c r="Y89" s="150"/>
      <c r="Z89" s="150"/>
      <c r="AA89" s="150"/>
      <c r="AB89" s="150"/>
      <c r="AC89" s="150"/>
      <c r="AD89" s="150"/>
      <c r="AE89" s="150" t="s">
        <v>109</v>
      </c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>
      <c r="A90" s="151">
        <v>47</v>
      </c>
      <c r="B90" s="157" t="s">
        <v>240</v>
      </c>
      <c r="C90" s="194" t="s">
        <v>241</v>
      </c>
      <c r="D90" s="159" t="s">
        <v>208</v>
      </c>
      <c r="E90" s="167">
        <v>1</v>
      </c>
      <c r="F90" s="171">
        <f t="shared" si="0"/>
        <v>0</v>
      </c>
      <c r="G90" s="172">
        <f t="shared" si="1"/>
        <v>0</v>
      </c>
      <c r="H90" s="172"/>
      <c r="I90" s="172">
        <f t="shared" si="2"/>
        <v>0</v>
      </c>
      <c r="J90" s="172"/>
      <c r="K90" s="172">
        <f t="shared" si="3"/>
        <v>0</v>
      </c>
      <c r="L90" s="172">
        <v>21</v>
      </c>
      <c r="M90" s="172">
        <f t="shared" si="4"/>
        <v>0</v>
      </c>
      <c r="N90" s="160">
        <v>0</v>
      </c>
      <c r="O90" s="160">
        <f t="shared" si="5"/>
        <v>0</v>
      </c>
      <c r="P90" s="160">
        <v>0</v>
      </c>
      <c r="Q90" s="160">
        <f t="shared" si="6"/>
        <v>0</v>
      </c>
      <c r="R90" s="160"/>
      <c r="S90" s="160"/>
      <c r="T90" s="161">
        <v>0.16</v>
      </c>
      <c r="U90" s="160">
        <f t="shared" si="7"/>
        <v>0.16</v>
      </c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109</v>
      </c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>
      <c r="A91" s="151">
        <v>48</v>
      </c>
      <c r="B91" s="157" t="s">
        <v>242</v>
      </c>
      <c r="C91" s="194" t="s">
        <v>243</v>
      </c>
      <c r="D91" s="159" t="s">
        <v>119</v>
      </c>
      <c r="E91" s="167">
        <v>0.1</v>
      </c>
      <c r="F91" s="171">
        <f t="shared" si="0"/>
        <v>0</v>
      </c>
      <c r="G91" s="172">
        <f t="shared" si="1"/>
        <v>0</v>
      </c>
      <c r="H91" s="172"/>
      <c r="I91" s="172">
        <f t="shared" si="2"/>
        <v>0</v>
      </c>
      <c r="J91" s="172"/>
      <c r="K91" s="172">
        <f t="shared" si="3"/>
        <v>0</v>
      </c>
      <c r="L91" s="172">
        <v>21</v>
      </c>
      <c r="M91" s="172">
        <f t="shared" si="4"/>
        <v>0</v>
      </c>
      <c r="N91" s="160">
        <v>0.6</v>
      </c>
      <c r="O91" s="160">
        <f t="shared" si="5"/>
        <v>0.06</v>
      </c>
      <c r="P91" s="160">
        <v>0</v>
      </c>
      <c r="Q91" s="160">
        <f t="shared" si="6"/>
        <v>0</v>
      </c>
      <c r="R91" s="160"/>
      <c r="S91" s="160"/>
      <c r="T91" s="161">
        <v>0</v>
      </c>
      <c r="U91" s="160">
        <f t="shared" si="7"/>
        <v>0</v>
      </c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113</v>
      </c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>
      <c r="A92" s="151"/>
      <c r="B92" s="157"/>
      <c r="C92" s="195" t="s">
        <v>244</v>
      </c>
      <c r="D92" s="162"/>
      <c r="E92" s="168">
        <v>0.1</v>
      </c>
      <c r="F92" s="172"/>
      <c r="G92" s="172"/>
      <c r="H92" s="172"/>
      <c r="I92" s="172"/>
      <c r="J92" s="172"/>
      <c r="K92" s="172"/>
      <c r="L92" s="172"/>
      <c r="M92" s="172"/>
      <c r="N92" s="160"/>
      <c r="O92" s="160"/>
      <c r="P92" s="160"/>
      <c r="Q92" s="160"/>
      <c r="R92" s="160"/>
      <c r="S92" s="160"/>
      <c r="T92" s="161"/>
      <c r="U92" s="160"/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121</v>
      </c>
      <c r="AF92" s="150">
        <v>0</v>
      </c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>
      <c r="A93" s="151">
        <v>49</v>
      </c>
      <c r="B93" s="157" t="s">
        <v>245</v>
      </c>
      <c r="C93" s="194" t="s">
        <v>246</v>
      </c>
      <c r="D93" s="159" t="s">
        <v>119</v>
      </c>
      <c r="E93" s="167">
        <v>0.1</v>
      </c>
      <c r="F93" s="171">
        <f>H93+J93</f>
        <v>0</v>
      </c>
      <c r="G93" s="172">
        <f>ROUND(E93*F93,2)</f>
        <v>0</v>
      </c>
      <c r="H93" s="172"/>
      <c r="I93" s="172">
        <f>ROUND(E93*H93,2)</f>
        <v>0</v>
      </c>
      <c r="J93" s="172"/>
      <c r="K93" s="172">
        <f>ROUND(E93*J93,2)</f>
        <v>0</v>
      </c>
      <c r="L93" s="172">
        <v>21</v>
      </c>
      <c r="M93" s="172">
        <f>G93*(1+L93/100)</f>
        <v>0</v>
      </c>
      <c r="N93" s="160">
        <v>0</v>
      </c>
      <c r="O93" s="160">
        <f>ROUND(E93*N93,5)</f>
        <v>0</v>
      </c>
      <c r="P93" s="160">
        <v>0</v>
      </c>
      <c r="Q93" s="160">
        <f>ROUND(E93*P93,5)</f>
        <v>0</v>
      </c>
      <c r="R93" s="160"/>
      <c r="S93" s="160"/>
      <c r="T93" s="161">
        <v>1.1950000000000001</v>
      </c>
      <c r="U93" s="160">
        <f>ROUND(E93*T93,2)</f>
        <v>0.12</v>
      </c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109</v>
      </c>
      <c r="AF93" s="150"/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>
      <c r="A94" s="151"/>
      <c r="B94" s="157"/>
      <c r="C94" s="195" t="s">
        <v>247</v>
      </c>
      <c r="D94" s="162"/>
      <c r="E94" s="168">
        <v>0.1</v>
      </c>
      <c r="F94" s="172"/>
      <c r="G94" s="172"/>
      <c r="H94" s="172"/>
      <c r="I94" s="172"/>
      <c r="J94" s="172"/>
      <c r="K94" s="172"/>
      <c r="L94" s="172"/>
      <c r="M94" s="172"/>
      <c r="N94" s="160"/>
      <c r="O94" s="160"/>
      <c r="P94" s="160"/>
      <c r="Q94" s="160"/>
      <c r="R94" s="160"/>
      <c r="S94" s="160"/>
      <c r="T94" s="161"/>
      <c r="U94" s="160"/>
      <c r="V94" s="150"/>
      <c r="W94" s="150"/>
      <c r="X94" s="150"/>
      <c r="Y94" s="150"/>
      <c r="Z94" s="150"/>
      <c r="AA94" s="150"/>
      <c r="AB94" s="150"/>
      <c r="AC94" s="150"/>
      <c r="AD94" s="150"/>
      <c r="AE94" s="150" t="s">
        <v>121</v>
      </c>
      <c r="AF94" s="150">
        <v>0</v>
      </c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>
      <c r="A95" s="151">
        <v>50</v>
      </c>
      <c r="B95" s="157" t="s">
        <v>248</v>
      </c>
      <c r="C95" s="194" t="s">
        <v>249</v>
      </c>
      <c r="D95" s="159" t="s">
        <v>119</v>
      </c>
      <c r="E95" s="167">
        <v>0.1</v>
      </c>
      <c r="F95" s="171">
        <f>H95+J95</f>
        <v>0</v>
      </c>
      <c r="G95" s="172">
        <f>ROUND(E95*F95,2)</f>
        <v>0</v>
      </c>
      <c r="H95" s="172"/>
      <c r="I95" s="172">
        <f>ROUND(E95*H95,2)</f>
        <v>0</v>
      </c>
      <c r="J95" s="172"/>
      <c r="K95" s="172">
        <f>ROUND(E95*J95,2)</f>
        <v>0</v>
      </c>
      <c r="L95" s="172">
        <v>21</v>
      </c>
      <c r="M95" s="172">
        <f>G95*(1+L95/100)</f>
        <v>0</v>
      </c>
      <c r="N95" s="160">
        <v>0</v>
      </c>
      <c r="O95" s="160">
        <f>ROUND(E95*N95,5)</f>
        <v>0</v>
      </c>
      <c r="P95" s="160">
        <v>0</v>
      </c>
      <c r="Q95" s="160">
        <f>ROUND(E95*P95,5)</f>
        <v>0</v>
      </c>
      <c r="R95" s="160"/>
      <c r="S95" s="160"/>
      <c r="T95" s="161">
        <v>0</v>
      </c>
      <c r="U95" s="160">
        <f>ROUND(E95*T95,2)</f>
        <v>0</v>
      </c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113</v>
      </c>
      <c r="AF95" s="150"/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>
      <c r="A96" s="152" t="s">
        <v>104</v>
      </c>
      <c r="B96" s="158" t="s">
        <v>59</v>
      </c>
      <c r="C96" s="197" t="s">
        <v>60</v>
      </c>
      <c r="D96" s="164"/>
      <c r="E96" s="170"/>
      <c r="F96" s="173"/>
      <c r="G96" s="173">
        <f>SUMIF(AE97:AE98,"&lt;&gt;NOR",G97:G98)</f>
        <v>0</v>
      </c>
      <c r="H96" s="173"/>
      <c r="I96" s="173">
        <f>SUM(I97:I98)</f>
        <v>0</v>
      </c>
      <c r="J96" s="173"/>
      <c r="K96" s="173">
        <f>SUM(K97:K98)</f>
        <v>0</v>
      </c>
      <c r="L96" s="173"/>
      <c r="M96" s="173">
        <f>SUM(M97:M98)</f>
        <v>0</v>
      </c>
      <c r="N96" s="165"/>
      <c r="O96" s="165">
        <f>SUM(O97:O98)</f>
        <v>0.90539999999999998</v>
      </c>
      <c r="P96" s="165"/>
      <c r="Q96" s="165">
        <f>SUM(Q97:Q98)</f>
        <v>3.6126</v>
      </c>
      <c r="R96" s="165"/>
      <c r="S96" s="165"/>
      <c r="T96" s="166"/>
      <c r="U96" s="165">
        <f>SUM(U97:U98)</f>
        <v>5.68</v>
      </c>
      <c r="AE96" t="s">
        <v>105</v>
      </c>
    </row>
    <row r="97" spans="1:60" outlineLevel="1">
      <c r="A97" s="151">
        <v>51</v>
      </c>
      <c r="B97" s="157" t="s">
        <v>250</v>
      </c>
      <c r="C97" s="194" t="s">
        <v>251</v>
      </c>
      <c r="D97" s="159" t="s">
        <v>208</v>
      </c>
      <c r="E97" s="167">
        <v>6</v>
      </c>
      <c r="F97" s="171">
        <f>H97+J97</f>
        <v>0</v>
      </c>
      <c r="G97" s="172">
        <f>ROUND(E97*F97,2)</f>
        <v>0</v>
      </c>
      <c r="H97" s="172"/>
      <c r="I97" s="172">
        <f>ROUND(E97*H97,2)</f>
        <v>0</v>
      </c>
      <c r="J97" s="172"/>
      <c r="K97" s="172">
        <f>ROUND(E97*J97,2)</f>
        <v>0</v>
      </c>
      <c r="L97" s="172">
        <v>21</v>
      </c>
      <c r="M97" s="172">
        <f>G97*(1+L97/100)</f>
        <v>0</v>
      </c>
      <c r="N97" s="160">
        <v>0.15090000000000001</v>
      </c>
      <c r="O97" s="160">
        <f>ROUND(E97*N97,5)</f>
        <v>0.90539999999999998</v>
      </c>
      <c r="P97" s="160">
        <v>7.4099999999999999E-2</v>
      </c>
      <c r="Q97" s="160">
        <f>ROUND(E97*P97,5)</f>
        <v>0.4446</v>
      </c>
      <c r="R97" s="160"/>
      <c r="S97" s="160"/>
      <c r="T97" s="161">
        <v>0.14199999999999999</v>
      </c>
      <c r="U97" s="160">
        <f>ROUND(E97*T97,2)</f>
        <v>0.85</v>
      </c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109</v>
      </c>
      <c r="AF97" s="150"/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>
      <c r="A98" s="151">
        <v>52</v>
      </c>
      <c r="B98" s="157" t="s">
        <v>252</v>
      </c>
      <c r="C98" s="194" t="s">
        <v>253</v>
      </c>
      <c r="D98" s="159" t="s">
        <v>208</v>
      </c>
      <c r="E98" s="167">
        <v>6</v>
      </c>
      <c r="F98" s="171">
        <f>H98+J98</f>
        <v>0</v>
      </c>
      <c r="G98" s="172">
        <f>ROUND(E98*F98,2)</f>
        <v>0</v>
      </c>
      <c r="H98" s="172"/>
      <c r="I98" s="172">
        <f>ROUND(E98*H98,2)</f>
        <v>0</v>
      </c>
      <c r="J98" s="172"/>
      <c r="K98" s="172">
        <f>ROUND(E98*J98,2)</f>
        <v>0</v>
      </c>
      <c r="L98" s="172">
        <v>21</v>
      </c>
      <c r="M98" s="172">
        <f>G98*(1+L98/100)</f>
        <v>0</v>
      </c>
      <c r="N98" s="160">
        <v>0</v>
      </c>
      <c r="O98" s="160">
        <f>ROUND(E98*N98,5)</f>
        <v>0</v>
      </c>
      <c r="P98" s="160">
        <v>0.52800000000000002</v>
      </c>
      <c r="Q98" s="160">
        <f>ROUND(E98*P98,5)</f>
        <v>3.1680000000000001</v>
      </c>
      <c r="R98" s="160"/>
      <c r="S98" s="160"/>
      <c r="T98" s="161">
        <v>0.80559999999999998</v>
      </c>
      <c r="U98" s="160">
        <f>ROUND(E98*T98,2)</f>
        <v>4.83</v>
      </c>
      <c r="V98" s="150"/>
      <c r="W98" s="150"/>
      <c r="X98" s="150"/>
      <c r="Y98" s="150"/>
      <c r="Z98" s="150"/>
      <c r="AA98" s="150"/>
      <c r="AB98" s="150"/>
      <c r="AC98" s="150"/>
      <c r="AD98" s="150"/>
      <c r="AE98" s="150" t="s">
        <v>109</v>
      </c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>
      <c r="A99" s="152" t="s">
        <v>104</v>
      </c>
      <c r="B99" s="158" t="s">
        <v>61</v>
      </c>
      <c r="C99" s="197" t="s">
        <v>62</v>
      </c>
      <c r="D99" s="164"/>
      <c r="E99" s="170"/>
      <c r="F99" s="173"/>
      <c r="G99" s="173">
        <f>SUMIF(AE100:AE107,"&lt;&gt;NOR",G100:G107)</f>
        <v>0</v>
      </c>
      <c r="H99" s="173"/>
      <c r="I99" s="173">
        <f>SUM(I100:I107)</f>
        <v>0</v>
      </c>
      <c r="J99" s="173"/>
      <c r="K99" s="173">
        <f>SUM(K100:K107)</f>
        <v>0</v>
      </c>
      <c r="L99" s="173"/>
      <c r="M99" s="173">
        <f>SUM(M100:M107)</f>
        <v>0</v>
      </c>
      <c r="N99" s="165"/>
      <c r="O99" s="165">
        <f>SUM(O100:O107)</f>
        <v>4.8650000000000006E-2</v>
      </c>
      <c r="P99" s="165"/>
      <c r="Q99" s="165">
        <f>SUM(Q100:Q107)</f>
        <v>0</v>
      </c>
      <c r="R99" s="165"/>
      <c r="S99" s="165"/>
      <c r="T99" s="166"/>
      <c r="U99" s="165">
        <f>SUM(U100:U107)</f>
        <v>1.71</v>
      </c>
      <c r="AE99" t="s">
        <v>105</v>
      </c>
    </row>
    <row r="100" spans="1:60" outlineLevel="1">
      <c r="A100" s="151">
        <v>53</v>
      </c>
      <c r="B100" s="157" t="s">
        <v>254</v>
      </c>
      <c r="C100" s="194" t="s">
        <v>255</v>
      </c>
      <c r="D100" s="159" t="s">
        <v>142</v>
      </c>
      <c r="E100" s="167">
        <v>3</v>
      </c>
      <c r="F100" s="171">
        <f t="shared" ref="F100:F106" si="8">H100+J100</f>
        <v>0</v>
      </c>
      <c r="G100" s="172">
        <f t="shared" ref="G100:G106" si="9">ROUND(E100*F100,2)</f>
        <v>0</v>
      </c>
      <c r="H100" s="172"/>
      <c r="I100" s="172">
        <f t="shared" ref="I100:I106" si="10">ROUND(E100*H100,2)</f>
        <v>0</v>
      </c>
      <c r="J100" s="172"/>
      <c r="K100" s="172">
        <f t="shared" ref="K100:K106" si="11">ROUND(E100*J100,2)</f>
        <v>0</v>
      </c>
      <c r="L100" s="172">
        <v>21</v>
      </c>
      <c r="M100" s="172">
        <f t="shared" ref="M100:M106" si="12">G100*(1+L100/100)</f>
        <v>0</v>
      </c>
      <c r="N100" s="160">
        <v>0</v>
      </c>
      <c r="O100" s="160">
        <f t="shared" ref="O100:O106" si="13">ROUND(E100*N100,5)</f>
        <v>0</v>
      </c>
      <c r="P100" s="160">
        <v>0</v>
      </c>
      <c r="Q100" s="160">
        <f t="shared" ref="Q100:Q106" si="14">ROUND(E100*P100,5)</f>
        <v>0</v>
      </c>
      <c r="R100" s="160"/>
      <c r="S100" s="160"/>
      <c r="T100" s="161">
        <v>0.27</v>
      </c>
      <c r="U100" s="160">
        <f t="shared" ref="U100:U106" si="15">ROUND(E100*T100,2)</f>
        <v>0.81</v>
      </c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109</v>
      </c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>
      <c r="A101" s="151">
        <v>54</v>
      </c>
      <c r="B101" s="157" t="s">
        <v>256</v>
      </c>
      <c r="C101" s="194" t="s">
        <v>257</v>
      </c>
      <c r="D101" s="159" t="s">
        <v>142</v>
      </c>
      <c r="E101" s="167">
        <v>1</v>
      </c>
      <c r="F101" s="171">
        <f t="shared" si="8"/>
        <v>0</v>
      </c>
      <c r="G101" s="172">
        <f t="shared" si="9"/>
        <v>0</v>
      </c>
      <c r="H101" s="172"/>
      <c r="I101" s="172">
        <f t="shared" si="10"/>
        <v>0</v>
      </c>
      <c r="J101" s="172"/>
      <c r="K101" s="172">
        <f t="shared" si="11"/>
        <v>0</v>
      </c>
      <c r="L101" s="172">
        <v>21</v>
      </c>
      <c r="M101" s="172">
        <f t="shared" si="12"/>
        <v>0</v>
      </c>
      <c r="N101" s="160">
        <v>5.4999999999999997E-3</v>
      </c>
      <c r="O101" s="160">
        <f t="shared" si="13"/>
        <v>5.4999999999999997E-3</v>
      </c>
      <c r="P101" s="160">
        <v>0</v>
      </c>
      <c r="Q101" s="160">
        <f t="shared" si="14"/>
        <v>0</v>
      </c>
      <c r="R101" s="160"/>
      <c r="S101" s="160"/>
      <c r="T101" s="161">
        <v>0</v>
      </c>
      <c r="U101" s="160">
        <f t="shared" si="15"/>
        <v>0</v>
      </c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109</v>
      </c>
      <c r="AF101" s="150"/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>
      <c r="A102" s="151">
        <v>55</v>
      </c>
      <c r="B102" s="157" t="s">
        <v>258</v>
      </c>
      <c r="C102" s="194" t="s">
        <v>259</v>
      </c>
      <c r="D102" s="159" t="s">
        <v>142</v>
      </c>
      <c r="E102" s="167">
        <v>1</v>
      </c>
      <c r="F102" s="171">
        <f t="shared" si="8"/>
        <v>0</v>
      </c>
      <c r="G102" s="172">
        <f t="shared" si="9"/>
        <v>0</v>
      </c>
      <c r="H102" s="172"/>
      <c r="I102" s="172">
        <f t="shared" si="10"/>
        <v>0</v>
      </c>
      <c r="J102" s="172"/>
      <c r="K102" s="172">
        <f t="shared" si="11"/>
        <v>0</v>
      </c>
      <c r="L102" s="172">
        <v>21</v>
      </c>
      <c r="M102" s="172">
        <f t="shared" si="12"/>
        <v>0</v>
      </c>
      <c r="N102" s="160">
        <v>3.2000000000000001E-2</v>
      </c>
      <c r="O102" s="160">
        <f t="shared" si="13"/>
        <v>3.2000000000000001E-2</v>
      </c>
      <c r="P102" s="160">
        <v>0</v>
      </c>
      <c r="Q102" s="160">
        <f t="shared" si="14"/>
        <v>0</v>
      </c>
      <c r="R102" s="160"/>
      <c r="S102" s="160"/>
      <c r="T102" s="161">
        <v>0</v>
      </c>
      <c r="U102" s="160">
        <f t="shared" si="15"/>
        <v>0</v>
      </c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 t="s">
        <v>109</v>
      </c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>
      <c r="A103" s="151">
        <v>56</v>
      </c>
      <c r="B103" s="157" t="s">
        <v>260</v>
      </c>
      <c r="C103" s="194" t="s">
        <v>261</v>
      </c>
      <c r="D103" s="159" t="s">
        <v>142</v>
      </c>
      <c r="E103" s="167">
        <v>1</v>
      </c>
      <c r="F103" s="171">
        <f t="shared" si="8"/>
        <v>0</v>
      </c>
      <c r="G103" s="172">
        <f t="shared" si="9"/>
        <v>0</v>
      </c>
      <c r="H103" s="172"/>
      <c r="I103" s="172">
        <f t="shared" si="10"/>
        <v>0</v>
      </c>
      <c r="J103" s="172"/>
      <c r="K103" s="172">
        <f t="shared" si="11"/>
        <v>0</v>
      </c>
      <c r="L103" s="172">
        <v>21</v>
      </c>
      <c r="M103" s="172">
        <f t="shared" si="12"/>
        <v>0</v>
      </c>
      <c r="N103" s="160">
        <v>5.5999999999999999E-3</v>
      </c>
      <c r="O103" s="160">
        <f t="shared" si="13"/>
        <v>5.5999999999999999E-3</v>
      </c>
      <c r="P103" s="160">
        <v>0</v>
      </c>
      <c r="Q103" s="160">
        <f t="shared" si="14"/>
        <v>0</v>
      </c>
      <c r="R103" s="160"/>
      <c r="S103" s="160"/>
      <c r="T103" s="161">
        <v>0</v>
      </c>
      <c r="U103" s="160">
        <f t="shared" si="15"/>
        <v>0</v>
      </c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109</v>
      </c>
      <c r="AF103" s="150"/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22.5" outlineLevel="1">
      <c r="A104" s="151">
        <v>57</v>
      </c>
      <c r="B104" s="157" t="s">
        <v>262</v>
      </c>
      <c r="C104" s="194" t="s">
        <v>263</v>
      </c>
      <c r="D104" s="159" t="s">
        <v>264</v>
      </c>
      <c r="E104" s="167">
        <v>1</v>
      </c>
      <c r="F104" s="171">
        <f t="shared" si="8"/>
        <v>0</v>
      </c>
      <c r="G104" s="172">
        <f t="shared" si="9"/>
        <v>0</v>
      </c>
      <c r="H104" s="172"/>
      <c r="I104" s="172">
        <f t="shared" si="10"/>
        <v>0</v>
      </c>
      <c r="J104" s="172"/>
      <c r="K104" s="172">
        <f t="shared" si="11"/>
        <v>0</v>
      </c>
      <c r="L104" s="172">
        <v>21</v>
      </c>
      <c r="M104" s="172">
        <f t="shared" si="12"/>
        <v>0</v>
      </c>
      <c r="N104" s="160">
        <v>0</v>
      </c>
      <c r="O104" s="160">
        <f t="shared" si="13"/>
        <v>0</v>
      </c>
      <c r="P104" s="160">
        <v>0</v>
      </c>
      <c r="Q104" s="160">
        <f t="shared" si="14"/>
        <v>0</v>
      </c>
      <c r="R104" s="160"/>
      <c r="S104" s="160"/>
      <c r="T104" s="161">
        <v>0</v>
      </c>
      <c r="U104" s="160">
        <f t="shared" si="15"/>
        <v>0</v>
      </c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109</v>
      </c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>
      <c r="A105" s="151">
        <v>58</v>
      </c>
      <c r="B105" s="157" t="s">
        <v>265</v>
      </c>
      <c r="C105" s="194" t="s">
        <v>266</v>
      </c>
      <c r="D105" s="159" t="s">
        <v>208</v>
      </c>
      <c r="E105" s="167">
        <v>15</v>
      </c>
      <c r="F105" s="171">
        <f t="shared" si="8"/>
        <v>0</v>
      </c>
      <c r="G105" s="172">
        <f t="shared" si="9"/>
        <v>0</v>
      </c>
      <c r="H105" s="172"/>
      <c r="I105" s="172">
        <f t="shared" si="10"/>
        <v>0</v>
      </c>
      <c r="J105" s="172"/>
      <c r="K105" s="172">
        <f t="shared" si="11"/>
        <v>0</v>
      </c>
      <c r="L105" s="172">
        <v>21</v>
      </c>
      <c r="M105" s="172">
        <f t="shared" si="12"/>
        <v>0</v>
      </c>
      <c r="N105" s="160">
        <v>4.0000000000000003E-5</v>
      </c>
      <c r="O105" s="160">
        <f t="shared" si="13"/>
        <v>5.9999999999999995E-4</v>
      </c>
      <c r="P105" s="160">
        <v>0</v>
      </c>
      <c r="Q105" s="160">
        <f t="shared" si="14"/>
        <v>0</v>
      </c>
      <c r="R105" s="160"/>
      <c r="S105" s="160"/>
      <c r="T105" s="161">
        <v>0.06</v>
      </c>
      <c r="U105" s="160">
        <f t="shared" si="15"/>
        <v>0.9</v>
      </c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 t="s">
        <v>109</v>
      </c>
      <c r="AF105" s="150"/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>
      <c r="A106" s="151">
        <v>59</v>
      </c>
      <c r="B106" s="157" t="s">
        <v>267</v>
      </c>
      <c r="C106" s="194" t="s">
        <v>268</v>
      </c>
      <c r="D106" s="159" t="s">
        <v>208</v>
      </c>
      <c r="E106" s="167">
        <v>16.5</v>
      </c>
      <c r="F106" s="171">
        <f t="shared" si="8"/>
        <v>0</v>
      </c>
      <c r="G106" s="172">
        <f t="shared" si="9"/>
        <v>0</v>
      </c>
      <c r="H106" s="172"/>
      <c r="I106" s="172">
        <f t="shared" si="10"/>
        <v>0</v>
      </c>
      <c r="J106" s="172"/>
      <c r="K106" s="172">
        <f t="shared" si="11"/>
        <v>0</v>
      </c>
      <c r="L106" s="172">
        <v>21</v>
      </c>
      <c r="M106" s="172">
        <f t="shared" si="12"/>
        <v>0</v>
      </c>
      <c r="N106" s="160">
        <v>2.9999999999999997E-4</v>
      </c>
      <c r="O106" s="160">
        <f t="shared" si="13"/>
        <v>4.9500000000000004E-3</v>
      </c>
      <c r="P106" s="160">
        <v>0</v>
      </c>
      <c r="Q106" s="160">
        <f t="shared" si="14"/>
        <v>0</v>
      </c>
      <c r="R106" s="160"/>
      <c r="S106" s="160"/>
      <c r="T106" s="161">
        <v>0</v>
      </c>
      <c r="U106" s="160">
        <f t="shared" si="15"/>
        <v>0</v>
      </c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 t="s">
        <v>113</v>
      </c>
      <c r="AF106" s="150"/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>
      <c r="A107" s="151"/>
      <c r="B107" s="157"/>
      <c r="C107" s="195" t="s">
        <v>269</v>
      </c>
      <c r="D107" s="162"/>
      <c r="E107" s="168">
        <v>16.5</v>
      </c>
      <c r="F107" s="172"/>
      <c r="G107" s="172"/>
      <c r="H107" s="172"/>
      <c r="I107" s="172"/>
      <c r="J107" s="172"/>
      <c r="K107" s="172"/>
      <c r="L107" s="172"/>
      <c r="M107" s="172"/>
      <c r="N107" s="160"/>
      <c r="O107" s="160"/>
      <c r="P107" s="160"/>
      <c r="Q107" s="160"/>
      <c r="R107" s="160"/>
      <c r="S107" s="160"/>
      <c r="T107" s="161"/>
      <c r="U107" s="160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 t="s">
        <v>121</v>
      </c>
      <c r="AF107" s="150">
        <v>0</v>
      </c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>
      <c r="A108" s="152" t="s">
        <v>104</v>
      </c>
      <c r="B108" s="158" t="s">
        <v>63</v>
      </c>
      <c r="C108" s="197" t="s">
        <v>64</v>
      </c>
      <c r="D108" s="164"/>
      <c r="E108" s="170"/>
      <c r="F108" s="173"/>
      <c r="G108" s="173">
        <f>SUMIF(AE109:AE122,"&lt;&gt;NOR",G109:G122)</f>
        <v>0</v>
      </c>
      <c r="H108" s="173"/>
      <c r="I108" s="173">
        <f>SUM(I109:I122)</f>
        <v>0</v>
      </c>
      <c r="J108" s="173"/>
      <c r="K108" s="173">
        <f>SUM(K109:K122)</f>
        <v>0</v>
      </c>
      <c r="L108" s="173"/>
      <c r="M108" s="173">
        <f>SUM(M109:M122)</f>
        <v>0</v>
      </c>
      <c r="N108" s="165"/>
      <c r="O108" s="165">
        <f>SUM(O109:O122)</f>
        <v>6.5350899999999994</v>
      </c>
      <c r="P108" s="165"/>
      <c r="Q108" s="165">
        <f>SUM(Q109:Q122)</f>
        <v>0</v>
      </c>
      <c r="R108" s="165"/>
      <c r="S108" s="165"/>
      <c r="T108" s="166"/>
      <c r="U108" s="165">
        <f>SUM(U109:U122)</f>
        <v>6.51</v>
      </c>
      <c r="AE108" t="s">
        <v>105</v>
      </c>
    </row>
    <row r="109" spans="1:60" outlineLevel="1">
      <c r="A109" s="151">
        <v>60</v>
      </c>
      <c r="B109" s="157" t="s">
        <v>270</v>
      </c>
      <c r="C109" s="194" t="s">
        <v>271</v>
      </c>
      <c r="D109" s="159" t="s">
        <v>119</v>
      </c>
      <c r="E109" s="167">
        <v>1.1859999999999999</v>
      </c>
      <c r="F109" s="171">
        <f>H109+J109</f>
        <v>0</v>
      </c>
      <c r="G109" s="172">
        <f>ROUND(E109*F109,2)</f>
        <v>0</v>
      </c>
      <c r="H109" s="172"/>
      <c r="I109" s="172">
        <f>ROUND(E109*H109,2)</f>
        <v>0</v>
      </c>
      <c r="J109" s="172"/>
      <c r="K109" s="172">
        <f>ROUND(E109*J109,2)</f>
        <v>0</v>
      </c>
      <c r="L109" s="172">
        <v>21</v>
      </c>
      <c r="M109" s="172">
        <f>G109*(1+L109/100)</f>
        <v>0</v>
      </c>
      <c r="N109" s="160">
        <v>1.8907700000000001</v>
      </c>
      <c r="O109" s="160">
        <f>ROUND(E109*N109,5)</f>
        <v>2.2424499999999998</v>
      </c>
      <c r="P109" s="160">
        <v>0</v>
      </c>
      <c r="Q109" s="160">
        <f>ROUND(E109*P109,5)</f>
        <v>0</v>
      </c>
      <c r="R109" s="160"/>
      <c r="S109" s="160"/>
      <c r="T109" s="161">
        <v>1.6950000000000001</v>
      </c>
      <c r="U109" s="160">
        <f>ROUND(E109*T109,2)</f>
        <v>2.0099999999999998</v>
      </c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 t="s">
        <v>109</v>
      </c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>
      <c r="A110" s="151"/>
      <c r="B110" s="157"/>
      <c r="C110" s="195" t="s">
        <v>272</v>
      </c>
      <c r="D110" s="162"/>
      <c r="E110" s="168">
        <v>0.78600000000000003</v>
      </c>
      <c r="F110" s="172"/>
      <c r="G110" s="172"/>
      <c r="H110" s="172"/>
      <c r="I110" s="172"/>
      <c r="J110" s="172"/>
      <c r="K110" s="172"/>
      <c r="L110" s="172"/>
      <c r="M110" s="172"/>
      <c r="N110" s="160"/>
      <c r="O110" s="160"/>
      <c r="P110" s="160"/>
      <c r="Q110" s="160"/>
      <c r="R110" s="160"/>
      <c r="S110" s="160"/>
      <c r="T110" s="161"/>
      <c r="U110" s="16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 t="s">
        <v>121</v>
      </c>
      <c r="AF110" s="150">
        <v>0</v>
      </c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>
      <c r="A111" s="151"/>
      <c r="B111" s="157"/>
      <c r="C111" s="195" t="s">
        <v>273</v>
      </c>
      <c r="D111" s="162"/>
      <c r="E111" s="168">
        <v>0.4</v>
      </c>
      <c r="F111" s="172"/>
      <c r="G111" s="172"/>
      <c r="H111" s="172"/>
      <c r="I111" s="172"/>
      <c r="J111" s="172"/>
      <c r="K111" s="172"/>
      <c r="L111" s="172"/>
      <c r="M111" s="172"/>
      <c r="N111" s="160"/>
      <c r="O111" s="160"/>
      <c r="P111" s="160"/>
      <c r="Q111" s="160"/>
      <c r="R111" s="160"/>
      <c r="S111" s="160"/>
      <c r="T111" s="161"/>
      <c r="U111" s="160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 t="s">
        <v>121</v>
      </c>
      <c r="AF111" s="150">
        <v>0</v>
      </c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>
      <c r="A112" s="151">
        <v>61</v>
      </c>
      <c r="B112" s="157" t="s">
        <v>274</v>
      </c>
      <c r="C112" s="194" t="s">
        <v>275</v>
      </c>
      <c r="D112" s="159" t="s">
        <v>119</v>
      </c>
      <c r="E112" s="167">
        <v>2.3847999999999998</v>
      </c>
      <c r="F112" s="171">
        <f>H112+J112</f>
        <v>0</v>
      </c>
      <c r="G112" s="172">
        <f>ROUND(E112*F112,2)</f>
        <v>0</v>
      </c>
      <c r="H112" s="172"/>
      <c r="I112" s="172">
        <f>ROUND(E112*H112,2)</f>
        <v>0</v>
      </c>
      <c r="J112" s="172"/>
      <c r="K112" s="172">
        <f>ROUND(E112*J112,2)</f>
        <v>0</v>
      </c>
      <c r="L112" s="172">
        <v>21</v>
      </c>
      <c r="M112" s="172">
        <f>G112*(1+L112/100)</f>
        <v>0</v>
      </c>
      <c r="N112" s="160">
        <v>0</v>
      </c>
      <c r="O112" s="160">
        <f>ROUND(E112*N112,5)</f>
        <v>0</v>
      </c>
      <c r="P112" s="160">
        <v>0</v>
      </c>
      <c r="Q112" s="160">
        <f>ROUND(E112*P112,5)</f>
        <v>0</v>
      </c>
      <c r="R112" s="160"/>
      <c r="S112" s="160"/>
      <c r="T112" s="161">
        <v>1.887</v>
      </c>
      <c r="U112" s="160">
        <f>ROUND(E112*T112,2)</f>
        <v>4.5</v>
      </c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 t="s">
        <v>109</v>
      </c>
      <c r="AF112" s="150"/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>
      <c r="A113" s="151"/>
      <c r="B113" s="157"/>
      <c r="C113" s="195" t="s">
        <v>276</v>
      </c>
      <c r="D113" s="162"/>
      <c r="E113" s="168"/>
      <c r="F113" s="172"/>
      <c r="G113" s="172"/>
      <c r="H113" s="172"/>
      <c r="I113" s="172"/>
      <c r="J113" s="172"/>
      <c r="K113" s="172"/>
      <c r="L113" s="172"/>
      <c r="M113" s="172"/>
      <c r="N113" s="160"/>
      <c r="O113" s="160"/>
      <c r="P113" s="160"/>
      <c r="Q113" s="160"/>
      <c r="R113" s="160"/>
      <c r="S113" s="160"/>
      <c r="T113" s="161"/>
      <c r="U113" s="16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 t="s">
        <v>121</v>
      </c>
      <c r="AF113" s="150">
        <v>0</v>
      </c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>
      <c r="A114" s="151"/>
      <c r="B114" s="157"/>
      <c r="C114" s="195" t="s">
        <v>277</v>
      </c>
      <c r="D114" s="162"/>
      <c r="E114" s="168">
        <v>2</v>
      </c>
      <c r="F114" s="172"/>
      <c r="G114" s="172"/>
      <c r="H114" s="172"/>
      <c r="I114" s="172"/>
      <c r="J114" s="172"/>
      <c r="K114" s="172"/>
      <c r="L114" s="172"/>
      <c r="M114" s="172"/>
      <c r="N114" s="160"/>
      <c r="O114" s="160"/>
      <c r="P114" s="160"/>
      <c r="Q114" s="160"/>
      <c r="R114" s="160"/>
      <c r="S114" s="160"/>
      <c r="T114" s="161"/>
      <c r="U114" s="160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 t="s">
        <v>121</v>
      </c>
      <c r="AF114" s="150">
        <v>0</v>
      </c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>
      <c r="A115" s="151"/>
      <c r="B115" s="157"/>
      <c r="C115" s="195" t="s">
        <v>278</v>
      </c>
      <c r="D115" s="162"/>
      <c r="E115" s="168">
        <v>0.33750000000000002</v>
      </c>
      <c r="F115" s="172"/>
      <c r="G115" s="172"/>
      <c r="H115" s="172"/>
      <c r="I115" s="172"/>
      <c r="J115" s="172"/>
      <c r="K115" s="172"/>
      <c r="L115" s="172"/>
      <c r="M115" s="172"/>
      <c r="N115" s="160"/>
      <c r="O115" s="160"/>
      <c r="P115" s="160"/>
      <c r="Q115" s="160"/>
      <c r="R115" s="160"/>
      <c r="S115" s="160"/>
      <c r="T115" s="161"/>
      <c r="U115" s="160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 t="s">
        <v>121</v>
      </c>
      <c r="AF115" s="150">
        <v>0</v>
      </c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>
      <c r="A116" s="151"/>
      <c r="B116" s="157"/>
      <c r="C116" s="195" t="s">
        <v>279</v>
      </c>
      <c r="D116" s="162"/>
      <c r="E116" s="168">
        <v>4.7300000000000002E-2</v>
      </c>
      <c r="F116" s="172"/>
      <c r="G116" s="172"/>
      <c r="H116" s="172"/>
      <c r="I116" s="172"/>
      <c r="J116" s="172"/>
      <c r="K116" s="172"/>
      <c r="L116" s="172"/>
      <c r="M116" s="172"/>
      <c r="N116" s="160"/>
      <c r="O116" s="160"/>
      <c r="P116" s="160"/>
      <c r="Q116" s="160"/>
      <c r="R116" s="160"/>
      <c r="S116" s="160"/>
      <c r="T116" s="161"/>
      <c r="U116" s="16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 t="s">
        <v>121</v>
      </c>
      <c r="AF116" s="150">
        <v>0</v>
      </c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>
      <c r="A117" s="151">
        <v>62</v>
      </c>
      <c r="B117" s="157" t="s">
        <v>280</v>
      </c>
      <c r="C117" s="194" t="s">
        <v>281</v>
      </c>
      <c r="D117" s="159" t="s">
        <v>177</v>
      </c>
      <c r="E117" s="167">
        <v>0.60750000000000004</v>
      </c>
      <c r="F117" s="171">
        <f>H117+J117</f>
        <v>0</v>
      </c>
      <c r="G117" s="172">
        <f>ROUND(E117*F117,2)</f>
        <v>0</v>
      </c>
      <c r="H117" s="172"/>
      <c r="I117" s="172">
        <f>ROUND(E117*H117,2)</f>
        <v>0</v>
      </c>
      <c r="J117" s="172"/>
      <c r="K117" s="172">
        <f>ROUND(E117*J117,2)</f>
        <v>0</v>
      </c>
      <c r="L117" s="172">
        <v>21</v>
      </c>
      <c r="M117" s="172">
        <f>G117*(1+L117/100)</f>
        <v>0</v>
      </c>
      <c r="N117" s="160">
        <v>1</v>
      </c>
      <c r="O117" s="160">
        <f>ROUND(E117*N117,5)</f>
        <v>0.60750000000000004</v>
      </c>
      <c r="P117" s="160">
        <v>0</v>
      </c>
      <c r="Q117" s="160">
        <f>ROUND(E117*P117,5)</f>
        <v>0</v>
      </c>
      <c r="R117" s="160"/>
      <c r="S117" s="160"/>
      <c r="T117" s="161">
        <v>0</v>
      </c>
      <c r="U117" s="160">
        <f>ROUND(E117*T117,2)</f>
        <v>0</v>
      </c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 t="s">
        <v>113</v>
      </c>
      <c r="AF117" s="150"/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>
      <c r="A118" s="151"/>
      <c r="B118" s="157"/>
      <c r="C118" s="195" t="s">
        <v>282</v>
      </c>
      <c r="D118" s="162"/>
      <c r="E118" s="168">
        <v>0.60750000000000004</v>
      </c>
      <c r="F118" s="172"/>
      <c r="G118" s="172"/>
      <c r="H118" s="172"/>
      <c r="I118" s="172"/>
      <c r="J118" s="172"/>
      <c r="K118" s="172"/>
      <c r="L118" s="172"/>
      <c r="M118" s="172"/>
      <c r="N118" s="160"/>
      <c r="O118" s="160"/>
      <c r="P118" s="160"/>
      <c r="Q118" s="160"/>
      <c r="R118" s="160"/>
      <c r="S118" s="160"/>
      <c r="T118" s="161"/>
      <c r="U118" s="16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 t="s">
        <v>121</v>
      </c>
      <c r="AF118" s="150">
        <v>0</v>
      </c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>
      <c r="A119" s="151">
        <v>63</v>
      </c>
      <c r="B119" s="157" t="s">
        <v>283</v>
      </c>
      <c r="C119" s="194" t="s">
        <v>284</v>
      </c>
      <c r="D119" s="159" t="s">
        <v>177</v>
      </c>
      <c r="E119" s="167">
        <v>3.6</v>
      </c>
      <c r="F119" s="171">
        <f>H119+J119</f>
        <v>0</v>
      </c>
      <c r="G119" s="172">
        <f>ROUND(E119*F119,2)</f>
        <v>0</v>
      </c>
      <c r="H119" s="172"/>
      <c r="I119" s="172">
        <f>ROUND(E119*H119,2)</f>
        <v>0</v>
      </c>
      <c r="J119" s="172"/>
      <c r="K119" s="172">
        <f>ROUND(E119*J119,2)</f>
        <v>0</v>
      </c>
      <c r="L119" s="172">
        <v>21</v>
      </c>
      <c r="M119" s="172">
        <f>G119*(1+L119/100)</f>
        <v>0</v>
      </c>
      <c r="N119" s="160">
        <v>1</v>
      </c>
      <c r="O119" s="160">
        <f>ROUND(E119*N119,5)</f>
        <v>3.6</v>
      </c>
      <c r="P119" s="160">
        <v>0</v>
      </c>
      <c r="Q119" s="160">
        <f>ROUND(E119*P119,5)</f>
        <v>0</v>
      </c>
      <c r="R119" s="160"/>
      <c r="S119" s="160"/>
      <c r="T119" s="161">
        <v>0</v>
      </c>
      <c r="U119" s="160">
        <f>ROUND(E119*T119,2)</f>
        <v>0</v>
      </c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 t="s">
        <v>113</v>
      </c>
      <c r="AF119" s="150"/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>
      <c r="A120" s="151"/>
      <c r="B120" s="157"/>
      <c r="C120" s="195" t="s">
        <v>285</v>
      </c>
      <c r="D120" s="162"/>
      <c r="E120" s="168">
        <v>3.6</v>
      </c>
      <c r="F120" s="172"/>
      <c r="G120" s="172"/>
      <c r="H120" s="172"/>
      <c r="I120" s="172"/>
      <c r="J120" s="172"/>
      <c r="K120" s="172"/>
      <c r="L120" s="172"/>
      <c r="M120" s="172"/>
      <c r="N120" s="160"/>
      <c r="O120" s="160"/>
      <c r="P120" s="160"/>
      <c r="Q120" s="160"/>
      <c r="R120" s="160"/>
      <c r="S120" s="160"/>
      <c r="T120" s="161"/>
      <c r="U120" s="16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 t="s">
        <v>121</v>
      </c>
      <c r="AF120" s="150">
        <v>0</v>
      </c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>
      <c r="A121" s="151">
        <v>64</v>
      </c>
      <c r="B121" s="157" t="s">
        <v>188</v>
      </c>
      <c r="C121" s="194" t="s">
        <v>189</v>
      </c>
      <c r="D121" s="159" t="s">
        <v>177</v>
      </c>
      <c r="E121" s="167">
        <v>8.5139999999999993E-2</v>
      </c>
      <c r="F121" s="171">
        <f>H121+J121</f>
        <v>0</v>
      </c>
      <c r="G121" s="172">
        <f>ROUND(E121*F121,2)</f>
        <v>0</v>
      </c>
      <c r="H121" s="172"/>
      <c r="I121" s="172">
        <f>ROUND(E121*H121,2)</f>
        <v>0</v>
      </c>
      <c r="J121" s="172"/>
      <c r="K121" s="172">
        <f>ROUND(E121*J121,2)</f>
        <v>0</v>
      </c>
      <c r="L121" s="172">
        <v>21</v>
      </c>
      <c r="M121" s="172">
        <f>G121*(1+L121/100)</f>
        <v>0</v>
      </c>
      <c r="N121" s="160">
        <v>1</v>
      </c>
      <c r="O121" s="160">
        <f>ROUND(E121*N121,5)</f>
        <v>8.5139999999999993E-2</v>
      </c>
      <c r="P121" s="160">
        <v>0</v>
      </c>
      <c r="Q121" s="160">
        <f>ROUND(E121*P121,5)</f>
        <v>0</v>
      </c>
      <c r="R121" s="160"/>
      <c r="S121" s="160"/>
      <c r="T121" s="161">
        <v>0</v>
      </c>
      <c r="U121" s="160">
        <f>ROUND(E121*T121,2)</f>
        <v>0</v>
      </c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 t="s">
        <v>113</v>
      </c>
      <c r="AF121" s="150"/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>
      <c r="A122" s="151"/>
      <c r="B122" s="157"/>
      <c r="C122" s="195" t="s">
        <v>286</v>
      </c>
      <c r="D122" s="162"/>
      <c r="E122" s="168">
        <v>8.5139999999999993E-2</v>
      </c>
      <c r="F122" s="172"/>
      <c r="G122" s="172"/>
      <c r="H122" s="172"/>
      <c r="I122" s="172"/>
      <c r="J122" s="172"/>
      <c r="K122" s="172"/>
      <c r="L122" s="172"/>
      <c r="M122" s="172"/>
      <c r="N122" s="160"/>
      <c r="O122" s="160"/>
      <c r="P122" s="160"/>
      <c r="Q122" s="160"/>
      <c r="R122" s="160"/>
      <c r="S122" s="160"/>
      <c r="T122" s="161"/>
      <c r="U122" s="16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 t="s">
        <v>121</v>
      </c>
      <c r="AF122" s="150">
        <v>0</v>
      </c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>
      <c r="A123" s="152" t="s">
        <v>104</v>
      </c>
      <c r="B123" s="158" t="s">
        <v>65</v>
      </c>
      <c r="C123" s="197" t="s">
        <v>66</v>
      </c>
      <c r="D123" s="164"/>
      <c r="E123" s="170"/>
      <c r="F123" s="173"/>
      <c r="G123" s="173">
        <f>SUMIF(AE124:AE137,"&lt;&gt;NOR",G124:G137)</f>
        <v>0</v>
      </c>
      <c r="H123" s="173"/>
      <c r="I123" s="173">
        <f>SUM(I124:I137)</f>
        <v>0</v>
      </c>
      <c r="J123" s="173"/>
      <c r="K123" s="173">
        <f>SUM(K124:K137)</f>
        <v>0</v>
      </c>
      <c r="L123" s="173"/>
      <c r="M123" s="173">
        <f>SUM(M124:M137)</f>
        <v>0</v>
      </c>
      <c r="N123" s="165"/>
      <c r="O123" s="165">
        <f>SUM(O124:O137)</f>
        <v>4.5371999999999986</v>
      </c>
      <c r="P123" s="165"/>
      <c r="Q123" s="165">
        <f>SUM(Q124:Q137)</f>
        <v>0</v>
      </c>
      <c r="R123" s="165"/>
      <c r="S123" s="165"/>
      <c r="T123" s="166"/>
      <c r="U123" s="165">
        <f>SUM(U124:U137)</f>
        <v>10.000000000000002</v>
      </c>
      <c r="AE123" t="s">
        <v>105</v>
      </c>
    </row>
    <row r="124" spans="1:60" ht="22.5" outlineLevel="1">
      <c r="A124" s="151">
        <v>65</v>
      </c>
      <c r="B124" s="157" t="s">
        <v>287</v>
      </c>
      <c r="C124" s="194" t="s">
        <v>288</v>
      </c>
      <c r="D124" s="159" t="s">
        <v>208</v>
      </c>
      <c r="E124" s="167">
        <v>6</v>
      </c>
      <c r="F124" s="171">
        <f t="shared" ref="F124:F137" si="16">H124+J124</f>
        <v>0</v>
      </c>
      <c r="G124" s="172">
        <f t="shared" ref="G124:G137" si="17">ROUND(E124*F124,2)</f>
        <v>0</v>
      </c>
      <c r="H124" s="172"/>
      <c r="I124" s="172">
        <f t="shared" ref="I124:I137" si="18">ROUND(E124*H124,2)</f>
        <v>0</v>
      </c>
      <c r="J124" s="172"/>
      <c r="K124" s="172">
        <f t="shared" ref="K124:K137" si="19">ROUND(E124*J124,2)</f>
        <v>0</v>
      </c>
      <c r="L124" s="172">
        <v>21</v>
      </c>
      <c r="M124" s="172">
        <f t="shared" ref="M124:M137" si="20">G124*(1+L124/100)</f>
        <v>0</v>
      </c>
      <c r="N124" s="160">
        <v>0.441</v>
      </c>
      <c r="O124" s="160">
        <f t="shared" ref="O124:O137" si="21">ROUND(E124*N124,5)</f>
        <v>2.6459999999999999</v>
      </c>
      <c r="P124" s="160">
        <v>0</v>
      </c>
      <c r="Q124" s="160">
        <f t="shared" ref="Q124:Q137" si="22">ROUND(E124*P124,5)</f>
        <v>0</v>
      </c>
      <c r="R124" s="160"/>
      <c r="S124" s="160"/>
      <c r="T124" s="161">
        <v>2.9000000000000001E-2</v>
      </c>
      <c r="U124" s="160">
        <f t="shared" ref="U124:U137" si="23">ROUND(E124*T124,2)</f>
        <v>0.17</v>
      </c>
      <c r="V124" s="150"/>
      <c r="W124" s="150"/>
      <c r="X124" s="150"/>
      <c r="Y124" s="150"/>
      <c r="Z124" s="150"/>
      <c r="AA124" s="150"/>
      <c r="AB124" s="150"/>
      <c r="AC124" s="150"/>
      <c r="AD124" s="150"/>
      <c r="AE124" s="150" t="s">
        <v>109</v>
      </c>
      <c r="AF124" s="150"/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ht="22.5" outlineLevel="1">
      <c r="A125" s="151">
        <v>66</v>
      </c>
      <c r="B125" s="157" t="s">
        <v>289</v>
      </c>
      <c r="C125" s="194" t="s">
        <v>290</v>
      </c>
      <c r="D125" s="159" t="s">
        <v>208</v>
      </c>
      <c r="E125" s="167">
        <v>6</v>
      </c>
      <c r="F125" s="171">
        <f t="shared" si="16"/>
        <v>0</v>
      </c>
      <c r="G125" s="172">
        <f t="shared" si="17"/>
        <v>0</v>
      </c>
      <c r="H125" s="172"/>
      <c r="I125" s="172">
        <f t="shared" si="18"/>
        <v>0</v>
      </c>
      <c r="J125" s="172"/>
      <c r="K125" s="172">
        <f t="shared" si="19"/>
        <v>0</v>
      </c>
      <c r="L125" s="172">
        <v>21</v>
      </c>
      <c r="M125" s="172">
        <f t="shared" si="20"/>
        <v>0</v>
      </c>
      <c r="N125" s="160">
        <v>7.4099999999999999E-2</v>
      </c>
      <c r="O125" s="160">
        <f t="shared" si="21"/>
        <v>0.4446</v>
      </c>
      <c r="P125" s="160">
        <v>0</v>
      </c>
      <c r="Q125" s="160">
        <f t="shared" si="22"/>
        <v>0</v>
      </c>
      <c r="R125" s="160"/>
      <c r="S125" s="160"/>
      <c r="T125" s="161">
        <v>0.54800000000000004</v>
      </c>
      <c r="U125" s="160">
        <f t="shared" si="23"/>
        <v>3.29</v>
      </c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 t="s">
        <v>109</v>
      </c>
      <c r="AF125" s="150"/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>
      <c r="A126" s="151">
        <v>67</v>
      </c>
      <c r="B126" s="157" t="s">
        <v>291</v>
      </c>
      <c r="C126" s="194" t="s">
        <v>292</v>
      </c>
      <c r="D126" s="159" t="s">
        <v>116</v>
      </c>
      <c r="E126" s="167">
        <v>10</v>
      </c>
      <c r="F126" s="171">
        <f t="shared" si="16"/>
        <v>0</v>
      </c>
      <c r="G126" s="172">
        <f t="shared" si="17"/>
        <v>0</v>
      </c>
      <c r="H126" s="172"/>
      <c r="I126" s="172">
        <f t="shared" si="18"/>
        <v>0</v>
      </c>
      <c r="J126" s="172"/>
      <c r="K126" s="172">
        <f t="shared" si="19"/>
        <v>0</v>
      </c>
      <c r="L126" s="172">
        <v>21</v>
      </c>
      <c r="M126" s="172">
        <f t="shared" si="20"/>
        <v>0</v>
      </c>
      <c r="N126" s="160">
        <v>0.11260000000000001</v>
      </c>
      <c r="O126" s="160">
        <f t="shared" si="21"/>
        <v>1.1259999999999999</v>
      </c>
      <c r="P126" s="160">
        <v>0</v>
      </c>
      <c r="Q126" s="160">
        <f t="shared" si="22"/>
        <v>0</v>
      </c>
      <c r="R126" s="160"/>
      <c r="S126" s="160"/>
      <c r="T126" s="161">
        <v>0.55249999999999999</v>
      </c>
      <c r="U126" s="160">
        <f t="shared" si="23"/>
        <v>5.53</v>
      </c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 t="s">
        <v>109</v>
      </c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>
      <c r="A127" s="151">
        <v>68</v>
      </c>
      <c r="B127" s="157" t="s">
        <v>293</v>
      </c>
      <c r="C127" s="194" t="s">
        <v>294</v>
      </c>
      <c r="D127" s="159" t="s">
        <v>142</v>
      </c>
      <c r="E127" s="167">
        <v>2</v>
      </c>
      <c r="F127" s="171">
        <f t="shared" si="16"/>
        <v>0</v>
      </c>
      <c r="G127" s="172">
        <f t="shared" si="17"/>
        <v>0</v>
      </c>
      <c r="H127" s="172"/>
      <c r="I127" s="172">
        <f t="shared" si="18"/>
        <v>0</v>
      </c>
      <c r="J127" s="172"/>
      <c r="K127" s="172">
        <f t="shared" si="19"/>
        <v>0</v>
      </c>
      <c r="L127" s="172">
        <v>21</v>
      </c>
      <c r="M127" s="172">
        <f t="shared" si="20"/>
        <v>0</v>
      </c>
      <c r="N127" s="160">
        <v>1.38E-2</v>
      </c>
      <c r="O127" s="160">
        <f t="shared" si="21"/>
        <v>2.76E-2</v>
      </c>
      <c r="P127" s="160">
        <v>0</v>
      </c>
      <c r="Q127" s="160">
        <f t="shared" si="22"/>
        <v>0</v>
      </c>
      <c r="R127" s="160"/>
      <c r="S127" s="160"/>
      <c r="T127" s="161">
        <v>0</v>
      </c>
      <c r="U127" s="160">
        <f t="shared" si="23"/>
        <v>0</v>
      </c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 t="s">
        <v>113</v>
      </c>
      <c r="AF127" s="150"/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>
      <c r="A128" s="151">
        <v>69</v>
      </c>
      <c r="B128" s="157" t="s">
        <v>295</v>
      </c>
      <c r="C128" s="194" t="s">
        <v>296</v>
      </c>
      <c r="D128" s="159" t="s">
        <v>142</v>
      </c>
      <c r="E128" s="167">
        <v>2</v>
      </c>
      <c r="F128" s="171">
        <f t="shared" si="16"/>
        <v>0</v>
      </c>
      <c r="G128" s="172">
        <f t="shared" si="17"/>
        <v>0</v>
      </c>
      <c r="H128" s="172"/>
      <c r="I128" s="172">
        <f t="shared" si="18"/>
        <v>0</v>
      </c>
      <c r="J128" s="172"/>
      <c r="K128" s="172">
        <f t="shared" si="19"/>
        <v>0</v>
      </c>
      <c r="L128" s="172">
        <v>21</v>
      </c>
      <c r="M128" s="172">
        <f t="shared" si="20"/>
        <v>0</v>
      </c>
      <c r="N128" s="160">
        <v>1.41E-2</v>
      </c>
      <c r="O128" s="160">
        <f t="shared" si="21"/>
        <v>2.8199999999999999E-2</v>
      </c>
      <c r="P128" s="160">
        <v>0</v>
      </c>
      <c r="Q128" s="160">
        <f t="shared" si="22"/>
        <v>0</v>
      </c>
      <c r="R128" s="160"/>
      <c r="S128" s="160"/>
      <c r="T128" s="161">
        <v>0</v>
      </c>
      <c r="U128" s="160">
        <f t="shared" si="23"/>
        <v>0</v>
      </c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 t="s">
        <v>113</v>
      </c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>
      <c r="A129" s="151">
        <v>70</v>
      </c>
      <c r="B129" s="157" t="s">
        <v>297</v>
      </c>
      <c r="C129" s="194" t="s">
        <v>298</v>
      </c>
      <c r="D129" s="159" t="s">
        <v>142</v>
      </c>
      <c r="E129" s="167">
        <v>2</v>
      </c>
      <c r="F129" s="171">
        <f t="shared" si="16"/>
        <v>0</v>
      </c>
      <c r="G129" s="172">
        <f t="shared" si="17"/>
        <v>0</v>
      </c>
      <c r="H129" s="172"/>
      <c r="I129" s="172">
        <f t="shared" si="18"/>
        <v>0</v>
      </c>
      <c r="J129" s="172"/>
      <c r="K129" s="172">
        <f t="shared" si="19"/>
        <v>0</v>
      </c>
      <c r="L129" s="172">
        <v>21</v>
      </c>
      <c r="M129" s="172">
        <f t="shared" si="20"/>
        <v>0</v>
      </c>
      <c r="N129" s="160">
        <v>1.4500000000000001E-2</v>
      </c>
      <c r="O129" s="160">
        <f t="shared" si="21"/>
        <v>2.9000000000000001E-2</v>
      </c>
      <c r="P129" s="160">
        <v>0</v>
      </c>
      <c r="Q129" s="160">
        <f t="shared" si="22"/>
        <v>0</v>
      </c>
      <c r="R129" s="160"/>
      <c r="S129" s="160"/>
      <c r="T129" s="161">
        <v>0</v>
      </c>
      <c r="U129" s="160">
        <f t="shared" si="23"/>
        <v>0</v>
      </c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 t="s">
        <v>113</v>
      </c>
      <c r="AF129" s="150"/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>
      <c r="A130" s="151">
        <v>71</v>
      </c>
      <c r="B130" s="157" t="s">
        <v>299</v>
      </c>
      <c r="C130" s="194" t="s">
        <v>300</v>
      </c>
      <c r="D130" s="159" t="s">
        <v>142</v>
      </c>
      <c r="E130" s="167">
        <v>2</v>
      </c>
      <c r="F130" s="171">
        <f t="shared" si="16"/>
        <v>0</v>
      </c>
      <c r="G130" s="172">
        <f t="shared" si="17"/>
        <v>0</v>
      </c>
      <c r="H130" s="172"/>
      <c r="I130" s="172">
        <f t="shared" si="18"/>
        <v>0</v>
      </c>
      <c r="J130" s="172"/>
      <c r="K130" s="172">
        <f t="shared" si="19"/>
        <v>0</v>
      </c>
      <c r="L130" s="172">
        <v>21</v>
      </c>
      <c r="M130" s="172">
        <f t="shared" si="20"/>
        <v>0</v>
      </c>
      <c r="N130" s="160">
        <v>1.49E-2</v>
      </c>
      <c r="O130" s="160">
        <f t="shared" si="21"/>
        <v>2.98E-2</v>
      </c>
      <c r="P130" s="160">
        <v>0</v>
      </c>
      <c r="Q130" s="160">
        <f t="shared" si="22"/>
        <v>0</v>
      </c>
      <c r="R130" s="160"/>
      <c r="S130" s="160"/>
      <c r="T130" s="161">
        <v>0</v>
      </c>
      <c r="U130" s="160">
        <f t="shared" si="23"/>
        <v>0</v>
      </c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 t="s">
        <v>113</v>
      </c>
      <c r="AF130" s="150"/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>
      <c r="A131" s="151">
        <v>72</v>
      </c>
      <c r="B131" s="157" t="s">
        <v>301</v>
      </c>
      <c r="C131" s="194" t="s">
        <v>302</v>
      </c>
      <c r="D131" s="159" t="s">
        <v>142</v>
      </c>
      <c r="E131" s="167">
        <v>2</v>
      </c>
      <c r="F131" s="171">
        <f t="shared" si="16"/>
        <v>0</v>
      </c>
      <c r="G131" s="172">
        <f t="shared" si="17"/>
        <v>0</v>
      </c>
      <c r="H131" s="172"/>
      <c r="I131" s="172">
        <f t="shared" si="18"/>
        <v>0</v>
      </c>
      <c r="J131" s="172"/>
      <c r="K131" s="172">
        <f t="shared" si="19"/>
        <v>0</v>
      </c>
      <c r="L131" s="172">
        <v>21</v>
      </c>
      <c r="M131" s="172">
        <f t="shared" si="20"/>
        <v>0</v>
      </c>
      <c r="N131" s="160">
        <v>1.5800000000000002E-2</v>
      </c>
      <c r="O131" s="160">
        <f t="shared" si="21"/>
        <v>3.1600000000000003E-2</v>
      </c>
      <c r="P131" s="160">
        <v>0</v>
      </c>
      <c r="Q131" s="160">
        <f t="shared" si="22"/>
        <v>0</v>
      </c>
      <c r="R131" s="160"/>
      <c r="S131" s="160"/>
      <c r="T131" s="161">
        <v>0</v>
      </c>
      <c r="U131" s="160">
        <f t="shared" si="23"/>
        <v>0</v>
      </c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 t="s">
        <v>113</v>
      </c>
      <c r="AF131" s="150"/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>
      <c r="A132" s="151">
        <v>73</v>
      </c>
      <c r="B132" s="157" t="s">
        <v>303</v>
      </c>
      <c r="C132" s="194" t="s">
        <v>304</v>
      </c>
      <c r="D132" s="159" t="s">
        <v>142</v>
      </c>
      <c r="E132" s="167">
        <v>2</v>
      </c>
      <c r="F132" s="171">
        <f t="shared" si="16"/>
        <v>0</v>
      </c>
      <c r="G132" s="172">
        <f t="shared" si="17"/>
        <v>0</v>
      </c>
      <c r="H132" s="172"/>
      <c r="I132" s="172">
        <f t="shared" si="18"/>
        <v>0</v>
      </c>
      <c r="J132" s="172"/>
      <c r="K132" s="172">
        <f t="shared" si="19"/>
        <v>0</v>
      </c>
      <c r="L132" s="172">
        <v>21</v>
      </c>
      <c r="M132" s="172">
        <f t="shared" si="20"/>
        <v>0</v>
      </c>
      <c r="N132" s="160">
        <v>5.9999999999999995E-4</v>
      </c>
      <c r="O132" s="160">
        <f t="shared" si="21"/>
        <v>1.1999999999999999E-3</v>
      </c>
      <c r="P132" s="160">
        <v>0</v>
      </c>
      <c r="Q132" s="160">
        <f t="shared" si="22"/>
        <v>0</v>
      </c>
      <c r="R132" s="160"/>
      <c r="S132" s="160"/>
      <c r="T132" s="161">
        <v>0</v>
      </c>
      <c r="U132" s="160">
        <f t="shared" si="23"/>
        <v>0</v>
      </c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 t="s">
        <v>113</v>
      </c>
      <c r="AF132" s="150"/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ht="22.5" outlineLevel="1">
      <c r="A133" s="151">
        <v>74</v>
      </c>
      <c r="B133" s="157" t="s">
        <v>305</v>
      </c>
      <c r="C133" s="194" t="s">
        <v>306</v>
      </c>
      <c r="D133" s="159" t="s">
        <v>142</v>
      </c>
      <c r="E133" s="167">
        <v>1</v>
      </c>
      <c r="F133" s="171">
        <f t="shared" si="16"/>
        <v>0</v>
      </c>
      <c r="G133" s="172">
        <f t="shared" si="17"/>
        <v>0</v>
      </c>
      <c r="H133" s="172"/>
      <c r="I133" s="172">
        <f t="shared" si="18"/>
        <v>0</v>
      </c>
      <c r="J133" s="172"/>
      <c r="K133" s="172">
        <f t="shared" si="19"/>
        <v>0</v>
      </c>
      <c r="L133" s="172">
        <v>21</v>
      </c>
      <c r="M133" s="172">
        <f t="shared" si="20"/>
        <v>0</v>
      </c>
      <c r="N133" s="160">
        <v>0.11565</v>
      </c>
      <c r="O133" s="160">
        <f t="shared" si="21"/>
        <v>0.11565</v>
      </c>
      <c r="P133" s="160">
        <v>0</v>
      </c>
      <c r="Q133" s="160">
        <f t="shared" si="22"/>
        <v>0</v>
      </c>
      <c r="R133" s="160"/>
      <c r="S133" s="160"/>
      <c r="T133" s="161">
        <v>0.4597</v>
      </c>
      <c r="U133" s="160">
        <f t="shared" si="23"/>
        <v>0.46</v>
      </c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 t="s">
        <v>109</v>
      </c>
      <c r="AF133" s="150"/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ht="22.5" outlineLevel="1">
      <c r="A134" s="151">
        <v>75</v>
      </c>
      <c r="B134" s="157" t="s">
        <v>307</v>
      </c>
      <c r="C134" s="194" t="s">
        <v>308</v>
      </c>
      <c r="D134" s="159" t="s">
        <v>142</v>
      </c>
      <c r="E134" s="167">
        <v>1</v>
      </c>
      <c r="F134" s="171">
        <f t="shared" si="16"/>
        <v>0</v>
      </c>
      <c r="G134" s="172">
        <f t="shared" si="17"/>
        <v>0</v>
      </c>
      <c r="H134" s="172"/>
      <c r="I134" s="172">
        <f t="shared" si="18"/>
        <v>0</v>
      </c>
      <c r="J134" s="172"/>
      <c r="K134" s="172">
        <f t="shared" si="19"/>
        <v>0</v>
      </c>
      <c r="L134" s="172">
        <v>21</v>
      </c>
      <c r="M134" s="172">
        <f t="shared" si="20"/>
        <v>0</v>
      </c>
      <c r="N134" s="160">
        <v>2.1899999999999999E-2</v>
      </c>
      <c r="O134" s="160">
        <f t="shared" si="21"/>
        <v>2.1899999999999999E-2</v>
      </c>
      <c r="P134" s="160">
        <v>0</v>
      </c>
      <c r="Q134" s="160">
        <f t="shared" si="22"/>
        <v>0</v>
      </c>
      <c r="R134" s="160"/>
      <c r="S134" s="160"/>
      <c r="T134" s="161">
        <v>0</v>
      </c>
      <c r="U134" s="160">
        <f t="shared" si="23"/>
        <v>0</v>
      </c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 t="s">
        <v>113</v>
      </c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>
      <c r="A135" s="151">
        <v>76</v>
      </c>
      <c r="B135" s="157" t="s">
        <v>309</v>
      </c>
      <c r="C135" s="194" t="s">
        <v>310</v>
      </c>
      <c r="D135" s="159" t="s">
        <v>142</v>
      </c>
      <c r="E135" s="167">
        <v>1</v>
      </c>
      <c r="F135" s="171">
        <f t="shared" si="16"/>
        <v>0</v>
      </c>
      <c r="G135" s="172">
        <f t="shared" si="17"/>
        <v>0</v>
      </c>
      <c r="H135" s="172"/>
      <c r="I135" s="172">
        <f t="shared" si="18"/>
        <v>0</v>
      </c>
      <c r="J135" s="172"/>
      <c r="K135" s="172">
        <f t="shared" si="19"/>
        <v>0</v>
      </c>
      <c r="L135" s="172">
        <v>21</v>
      </c>
      <c r="M135" s="172">
        <f t="shared" si="20"/>
        <v>0</v>
      </c>
      <c r="N135" s="160">
        <v>1E-3</v>
      </c>
      <c r="O135" s="160">
        <f t="shared" si="21"/>
        <v>1E-3</v>
      </c>
      <c r="P135" s="160">
        <v>0</v>
      </c>
      <c r="Q135" s="160">
        <f t="shared" si="22"/>
        <v>0</v>
      </c>
      <c r="R135" s="160"/>
      <c r="S135" s="160"/>
      <c r="T135" s="161">
        <v>0</v>
      </c>
      <c r="U135" s="160">
        <f t="shared" si="23"/>
        <v>0</v>
      </c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 t="s">
        <v>113</v>
      </c>
      <c r="AF135" s="150"/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ht="22.5" outlineLevel="1">
      <c r="A136" s="151">
        <v>77</v>
      </c>
      <c r="B136" s="157" t="s">
        <v>311</v>
      </c>
      <c r="C136" s="194" t="s">
        <v>312</v>
      </c>
      <c r="D136" s="159" t="s">
        <v>142</v>
      </c>
      <c r="E136" s="167">
        <v>10</v>
      </c>
      <c r="F136" s="171">
        <f t="shared" si="16"/>
        <v>0</v>
      </c>
      <c r="G136" s="172">
        <f t="shared" si="17"/>
        <v>0</v>
      </c>
      <c r="H136" s="172"/>
      <c r="I136" s="172">
        <f t="shared" si="18"/>
        <v>0</v>
      </c>
      <c r="J136" s="172"/>
      <c r="K136" s="172">
        <f t="shared" si="19"/>
        <v>0</v>
      </c>
      <c r="L136" s="172">
        <v>21</v>
      </c>
      <c r="M136" s="172">
        <f t="shared" si="20"/>
        <v>0</v>
      </c>
      <c r="N136" s="160">
        <v>3.15E-3</v>
      </c>
      <c r="O136" s="160">
        <f t="shared" si="21"/>
        <v>3.15E-2</v>
      </c>
      <c r="P136" s="160">
        <v>0</v>
      </c>
      <c r="Q136" s="160">
        <f t="shared" si="22"/>
        <v>0</v>
      </c>
      <c r="R136" s="160"/>
      <c r="S136" s="160"/>
      <c r="T136" s="161">
        <v>0.05</v>
      </c>
      <c r="U136" s="160">
        <f t="shared" si="23"/>
        <v>0.5</v>
      </c>
      <c r="V136" s="150"/>
      <c r="W136" s="150"/>
      <c r="X136" s="150"/>
      <c r="Y136" s="150"/>
      <c r="Z136" s="150"/>
      <c r="AA136" s="150"/>
      <c r="AB136" s="150"/>
      <c r="AC136" s="150"/>
      <c r="AD136" s="150"/>
      <c r="AE136" s="150" t="s">
        <v>109</v>
      </c>
      <c r="AF136" s="150"/>
      <c r="AG136" s="150"/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ht="22.5" outlineLevel="1">
      <c r="A137" s="151">
        <v>78</v>
      </c>
      <c r="B137" s="157" t="s">
        <v>313</v>
      </c>
      <c r="C137" s="194" t="s">
        <v>314</v>
      </c>
      <c r="D137" s="159" t="s">
        <v>142</v>
      </c>
      <c r="E137" s="167">
        <v>1</v>
      </c>
      <c r="F137" s="171">
        <f t="shared" si="16"/>
        <v>0</v>
      </c>
      <c r="G137" s="172">
        <f t="shared" si="17"/>
        <v>0</v>
      </c>
      <c r="H137" s="172"/>
      <c r="I137" s="172">
        <f t="shared" si="18"/>
        <v>0</v>
      </c>
      <c r="J137" s="172"/>
      <c r="K137" s="172">
        <f t="shared" si="19"/>
        <v>0</v>
      </c>
      <c r="L137" s="172">
        <v>21</v>
      </c>
      <c r="M137" s="172">
        <f t="shared" si="20"/>
        <v>0</v>
      </c>
      <c r="N137" s="160">
        <v>3.15E-3</v>
      </c>
      <c r="O137" s="160">
        <f t="shared" si="21"/>
        <v>3.15E-3</v>
      </c>
      <c r="P137" s="160">
        <v>0</v>
      </c>
      <c r="Q137" s="160">
        <f t="shared" si="22"/>
        <v>0</v>
      </c>
      <c r="R137" s="160"/>
      <c r="S137" s="160"/>
      <c r="T137" s="161">
        <v>0.05</v>
      </c>
      <c r="U137" s="160">
        <f t="shared" si="23"/>
        <v>0.05</v>
      </c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 t="s">
        <v>109</v>
      </c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>
      <c r="A138" s="152" t="s">
        <v>104</v>
      </c>
      <c r="B138" s="158" t="s">
        <v>67</v>
      </c>
      <c r="C138" s="197" t="s">
        <v>68</v>
      </c>
      <c r="D138" s="164"/>
      <c r="E138" s="170"/>
      <c r="F138" s="173"/>
      <c r="G138" s="173">
        <f>SUMIF(AE139:AE159,"&lt;&gt;NOR",G139:G159)</f>
        <v>0</v>
      </c>
      <c r="H138" s="173"/>
      <c r="I138" s="173">
        <f>SUM(I139:I159)</f>
        <v>0</v>
      </c>
      <c r="J138" s="173"/>
      <c r="K138" s="173">
        <f>SUM(K139:K159)</f>
        <v>0</v>
      </c>
      <c r="L138" s="173"/>
      <c r="M138" s="173">
        <f>SUM(M139:M159)</f>
        <v>0</v>
      </c>
      <c r="N138" s="165"/>
      <c r="O138" s="165">
        <f>SUM(O139:O159)</f>
        <v>0.11564999999999999</v>
      </c>
      <c r="P138" s="165"/>
      <c r="Q138" s="165">
        <f>SUM(Q139:Q159)</f>
        <v>0</v>
      </c>
      <c r="R138" s="165"/>
      <c r="S138" s="165"/>
      <c r="T138" s="166"/>
      <c r="U138" s="165">
        <f>SUM(U139:U159)</f>
        <v>7.1399999999999988</v>
      </c>
      <c r="AE138" t="s">
        <v>105</v>
      </c>
    </row>
    <row r="139" spans="1:60" outlineLevel="1">
      <c r="A139" s="151">
        <v>79</v>
      </c>
      <c r="B139" s="157" t="s">
        <v>315</v>
      </c>
      <c r="C139" s="194" t="s">
        <v>316</v>
      </c>
      <c r="D139" s="159" t="s">
        <v>116</v>
      </c>
      <c r="E139" s="167">
        <v>16.239999999999998</v>
      </c>
      <c r="F139" s="171">
        <f>H139+J139</f>
        <v>0</v>
      </c>
      <c r="G139" s="172">
        <f>ROUND(E139*F139,2)</f>
        <v>0</v>
      </c>
      <c r="H139" s="172"/>
      <c r="I139" s="172">
        <f>ROUND(E139*H139,2)</f>
        <v>0</v>
      </c>
      <c r="J139" s="172"/>
      <c r="K139" s="172">
        <f>ROUND(E139*J139,2)</f>
        <v>0</v>
      </c>
      <c r="L139" s="172">
        <v>21</v>
      </c>
      <c r="M139" s="172">
        <f>G139*(1+L139/100)</f>
        <v>0</v>
      </c>
      <c r="N139" s="160">
        <v>0</v>
      </c>
      <c r="O139" s="160">
        <f>ROUND(E139*N139,5)</f>
        <v>0</v>
      </c>
      <c r="P139" s="160">
        <v>0</v>
      </c>
      <c r="Q139" s="160">
        <f>ROUND(E139*P139,5)</f>
        <v>0</v>
      </c>
      <c r="R139" s="160"/>
      <c r="S139" s="160"/>
      <c r="T139" s="161">
        <v>6.6000000000000003E-2</v>
      </c>
      <c r="U139" s="160">
        <f>ROUND(E139*T139,2)</f>
        <v>1.07</v>
      </c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 t="s">
        <v>109</v>
      </c>
      <c r="AF139" s="150"/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>
      <c r="A140" s="151"/>
      <c r="B140" s="157"/>
      <c r="C140" s="195" t="s">
        <v>317</v>
      </c>
      <c r="D140" s="162"/>
      <c r="E140" s="168">
        <v>13.59</v>
      </c>
      <c r="F140" s="172"/>
      <c r="G140" s="172"/>
      <c r="H140" s="172"/>
      <c r="I140" s="172"/>
      <c r="J140" s="172"/>
      <c r="K140" s="172"/>
      <c r="L140" s="172"/>
      <c r="M140" s="172"/>
      <c r="N140" s="160"/>
      <c r="O140" s="160"/>
      <c r="P140" s="160"/>
      <c r="Q140" s="160"/>
      <c r="R140" s="160"/>
      <c r="S140" s="160"/>
      <c r="T140" s="161"/>
      <c r="U140" s="160"/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 t="s">
        <v>121</v>
      </c>
      <c r="AF140" s="150">
        <v>0</v>
      </c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>
      <c r="A141" s="151"/>
      <c r="B141" s="157"/>
      <c r="C141" s="195" t="s">
        <v>318</v>
      </c>
      <c r="D141" s="162"/>
      <c r="E141" s="168">
        <v>2.65</v>
      </c>
      <c r="F141" s="172"/>
      <c r="G141" s="172"/>
      <c r="H141" s="172"/>
      <c r="I141" s="172"/>
      <c r="J141" s="172"/>
      <c r="K141" s="172"/>
      <c r="L141" s="172"/>
      <c r="M141" s="172"/>
      <c r="N141" s="160"/>
      <c r="O141" s="160"/>
      <c r="P141" s="160"/>
      <c r="Q141" s="160"/>
      <c r="R141" s="160"/>
      <c r="S141" s="160"/>
      <c r="T141" s="161"/>
      <c r="U141" s="160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 t="s">
        <v>121</v>
      </c>
      <c r="AF141" s="150">
        <v>0</v>
      </c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>
      <c r="A142" s="151">
        <v>80</v>
      </c>
      <c r="B142" s="157" t="s">
        <v>319</v>
      </c>
      <c r="C142" s="194" t="s">
        <v>320</v>
      </c>
      <c r="D142" s="159" t="s">
        <v>142</v>
      </c>
      <c r="E142" s="167">
        <v>1</v>
      </c>
      <c r="F142" s="171">
        <f t="shared" ref="F142:F159" si="24">H142+J142</f>
        <v>0</v>
      </c>
      <c r="G142" s="172">
        <f t="shared" ref="G142:G159" si="25">ROUND(E142*F142,2)</f>
        <v>0</v>
      </c>
      <c r="H142" s="172"/>
      <c r="I142" s="172">
        <f t="shared" ref="I142:I159" si="26">ROUND(E142*H142,2)</f>
        <v>0</v>
      </c>
      <c r="J142" s="172"/>
      <c r="K142" s="172">
        <f t="shared" ref="K142:K159" si="27">ROUND(E142*J142,2)</f>
        <v>0</v>
      </c>
      <c r="L142" s="172">
        <v>21</v>
      </c>
      <c r="M142" s="172">
        <f t="shared" ref="M142:M159" si="28">G142*(1+L142/100)</f>
        <v>0</v>
      </c>
      <c r="N142" s="160">
        <v>7.5000000000000002E-4</v>
      </c>
      <c r="O142" s="160">
        <f t="shared" ref="O142:O159" si="29">ROUND(E142*N142,5)</f>
        <v>7.5000000000000002E-4</v>
      </c>
      <c r="P142" s="160">
        <v>0</v>
      </c>
      <c r="Q142" s="160">
        <f t="shared" ref="Q142:Q159" si="30">ROUND(E142*P142,5)</f>
        <v>0</v>
      </c>
      <c r="R142" s="160"/>
      <c r="S142" s="160"/>
      <c r="T142" s="161">
        <v>0</v>
      </c>
      <c r="U142" s="160">
        <f t="shared" ref="U142:U159" si="31">ROUND(E142*T142,2)</f>
        <v>0</v>
      </c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 t="s">
        <v>113</v>
      </c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>
      <c r="A143" s="151">
        <v>81</v>
      </c>
      <c r="B143" s="157" t="s">
        <v>321</v>
      </c>
      <c r="C143" s="194" t="s">
        <v>322</v>
      </c>
      <c r="D143" s="159" t="s">
        <v>142</v>
      </c>
      <c r="E143" s="167">
        <v>3</v>
      </c>
      <c r="F143" s="171">
        <f t="shared" si="24"/>
        <v>0</v>
      </c>
      <c r="G143" s="172">
        <f t="shared" si="25"/>
        <v>0</v>
      </c>
      <c r="H143" s="172"/>
      <c r="I143" s="172">
        <f t="shared" si="26"/>
        <v>0</v>
      </c>
      <c r="J143" s="172"/>
      <c r="K143" s="172">
        <f t="shared" si="27"/>
        <v>0</v>
      </c>
      <c r="L143" s="172">
        <v>21</v>
      </c>
      <c r="M143" s="172">
        <f t="shared" si="28"/>
        <v>0</v>
      </c>
      <c r="N143" s="160">
        <v>9.6299999999999997E-3</v>
      </c>
      <c r="O143" s="160">
        <f t="shared" si="29"/>
        <v>2.8889999999999999E-2</v>
      </c>
      <c r="P143" s="160">
        <v>0</v>
      </c>
      <c r="Q143" s="160">
        <f t="shared" si="30"/>
        <v>0</v>
      </c>
      <c r="R143" s="160"/>
      <c r="S143" s="160"/>
      <c r="T143" s="161">
        <v>0</v>
      </c>
      <c r="U143" s="160">
        <f t="shared" si="31"/>
        <v>0</v>
      </c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 t="s">
        <v>113</v>
      </c>
      <c r="AF143" s="150"/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>
      <c r="A144" s="151">
        <v>82</v>
      </c>
      <c r="B144" s="157" t="s">
        <v>323</v>
      </c>
      <c r="C144" s="194" t="s">
        <v>324</v>
      </c>
      <c r="D144" s="159" t="s">
        <v>142</v>
      </c>
      <c r="E144" s="167">
        <v>1</v>
      </c>
      <c r="F144" s="171">
        <f t="shared" si="24"/>
        <v>0</v>
      </c>
      <c r="G144" s="172">
        <f t="shared" si="25"/>
        <v>0</v>
      </c>
      <c r="H144" s="172"/>
      <c r="I144" s="172">
        <f t="shared" si="26"/>
        <v>0</v>
      </c>
      <c r="J144" s="172"/>
      <c r="K144" s="172">
        <f t="shared" si="27"/>
        <v>0</v>
      </c>
      <c r="L144" s="172">
        <v>21</v>
      </c>
      <c r="M144" s="172">
        <f t="shared" si="28"/>
        <v>0</v>
      </c>
      <c r="N144" s="160">
        <v>1.6049999999999998E-2</v>
      </c>
      <c r="O144" s="160">
        <f t="shared" si="29"/>
        <v>1.6049999999999998E-2</v>
      </c>
      <c r="P144" s="160">
        <v>0</v>
      </c>
      <c r="Q144" s="160">
        <f t="shared" si="30"/>
        <v>0</v>
      </c>
      <c r="R144" s="160"/>
      <c r="S144" s="160"/>
      <c r="T144" s="161">
        <v>0</v>
      </c>
      <c r="U144" s="160">
        <f t="shared" si="31"/>
        <v>0</v>
      </c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 t="s">
        <v>113</v>
      </c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>
      <c r="A145" s="151">
        <v>83</v>
      </c>
      <c r="B145" s="157" t="s">
        <v>325</v>
      </c>
      <c r="C145" s="194" t="s">
        <v>326</v>
      </c>
      <c r="D145" s="159" t="s">
        <v>142</v>
      </c>
      <c r="E145" s="167">
        <v>1</v>
      </c>
      <c r="F145" s="171">
        <f t="shared" si="24"/>
        <v>0</v>
      </c>
      <c r="G145" s="172">
        <f t="shared" si="25"/>
        <v>0</v>
      </c>
      <c r="H145" s="172"/>
      <c r="I145" s="172">
        <f t="shared" si="26"/>
        <v>0</v>
      </c>
      <c r="J145" s="172"/>
      <c r="K145" s="172">
        <f t="shared" si="27"/>
        <v>0</v>
      </c>
      <c r="L145" s="172">
        <v>21</v>
      </c>
      <c r="M145" s="172">
        <f t="shared" si="28"/>
        <v>0</v>
      </c>
      <c r="N145" s="160">
        <v>9.6299999999999997E-3</v>
      </c>
      <c r="O145" s="160">
        <f t="shared" si="29"/>
        <v>9.6299999999999997E-3</v>
      </c>
      <c r="P145" s="160">
        <v>0</v>
      </c>
      <c r="Q145" s="160">
        <f t="shared" si="30"/>
        <v>0</v>
      </c>
      <c r="R145" s="160"/>
      <c r="S145" s="160"/>
      <c r="T145" s="161">
        <v>0</v>
      </c>
      <c r="U145" s="160">
        <f t="shared" si="31"/>
        <v>0</v>
      </c>
      <c r="V145" s="150"/>
      <c r="W145" s="150"/>
      <c r="X145" s="150"/>
      <c r="Y145" s="150"/>
      <c r="Z145" s="150"/>
      <c r="AA145" s="150"/>
      <c r="AB145" s="150"/>
      <c r="AC145" s="150"/>
      <c r="AD145" s="150"/>
      <c r="AE145" s="150" t="s">
        <v>113</v>
      </c>
      <c r="AF145" s="150"/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ht="22.5" outlineLevel="1">
      <c r="A146" s="151">
        <v>84</v>
      </c>
      <c r="B146" s="157" t="s">
        <v>327</v>
      </c>
      <c r="C146" s="194" t="s">
        <v>328</v>
      </c>
      <c r="D146" s="159" t="s">
        <v>142</v>
      </c>
      <c r="E146" s="167">
        <v>6</v>
      </c>
      <c r="F146" s="171">
        <f t="shared" si="24"/>
        <v>0</v>
      </c>
      <c r="G146" s="172">
        <f t="shared" si="25"/>
        <v>0</v>
      </c>
      <c r="H146" s="172"/>
      <c r="I146" s="172">
        <f t="shared" si="26"/>
        <v>0</v>
      </c>
      <c r="J146" s="172"/>
      <c r="K146" s="172">
        <f t="shared" si="27"/>
        <v>0</v>
      </c>
      <c r="L146" s="172">
        <v>21</v>
      </c>
      <c r="M146" s="172">
        <f t="shared" si="28"/>
        <v>0</v>
      </c>
      <c r="N146" s="160">
        <v>1.0000000000000001E-5</v>
      </c>
      <c r="O146" s="160">
        <f t="shared" si="29"/>
        <v>6.0000000000000002E-5</v>
      </c>
      <c r="P146" s="160">
        <v>0</v>
      </c>
      <c r="Q146" s="160">
        <f t="shared" si="30"/>
        <v>0</v>
      </c>
      <c r="R146" s="160"/>
      <c r="S146" s="160"/>
      <c r="T146" s="161">
        <v>0.17599999999999999</v>
      </c>
      <c r="U146" s="160">
        <f t="shared" si="31"/>
        <v>1.06</v>
      </c>
      <c r="V146" s="150"/>
      <c r="W146" s="150"/>
      <c r="X146" s="150"/>
      <c r="Y146" s="150"/>
      <c r="Z146" s="150"/>
      <c r="AA146" s="150"/>
      <c r="AB146" s="150"/>
      <c r="AC146" s="150"/>
      <c r="AD146" s="150"/>
      <c r="AE146" s="150" t="s">
        <v>109</v>
      </c>
      <c r="AF146" s="150"/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>
      <c r="A147" s="151">
        <v>85</v>
      </c>
      <c r="B147" s="157" t="s">
        <v>329</v>
      </c>
      <c r="C147" s="194" t="s">
        <v>330</v>
      </c>
      <c r="D147" s="159" t="s">
        <v>142</v>
      </c>
      <c r="E147" s="167">
        <v>2</v>
      </c>
      <c r="F147" s="171">
        <f t="shared" si="24"/>
        <v>0</v>
      </c>
      <c r="G147" s="172">
        <f t="shared" si="25"/>
        <v>0</v>
      </c>
      <c r="H147" s="172"/>
      <c r="I147" s="172">
        <f t="shared" si="26"/>
        <v>0</v>
      </c>
      <c r="J147" s="172"/>
      <c r="K147" s="172">
        <f t="shared" si="27"/>
        <v>0</v>
      </c>
      <c r="L147" s="172">
        <v>21</v>
      </c>
      <c r="M147" s="172">
        <f t="shared" si="28"/>
        <v>0</v>
      </c>
      <c r="N147" s="160">
        <v>3.6999999999999999E-4</v>
      </c>
      <c r="O147" s="160">
        <f t="shared" si="29"/>
        <v>7.3999999999999999E-4</v>
      </c>
      <c r="P147" s="160">
        <v>0</v>
      </c>
      <c r="Q147" s="160">
        <f t="shared" si="30"/>
        <v>0</v>
      </c>
      <c r="R147" s="160"/>
      <c r="S147" s="160"/>
      <c r="T147" s="161">
        <v>0</v>
      </c>
      <c r="U147" s="160">
        <f t="shared" si="31"/>
        <v>0</v>
      </c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 t="s">
        <v>113</v>
      </c>
      <c r="AF147" s="150"/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>
      <c r="A148" s="151">
        <v>86</v>
      </c>
      <c r="B148" s="157" t="s">
        <v>331</v>
      </c>
      <c r="C148" s="194" t="s">
        <v>332</v>
      </c>
      <c r="D148" s="159" t="s">
        <v>142</v>
      </c>
      <c r="E148" s="167">
        <v>1</v>
      </c>
      <c r="F148" s="171">
        <f t="shared" si="24"/>
        <v>0</v>
      </c>
      <c r="G148" s="172">
        <f t="shared" si="25"/>
        <v>0</v>
      </c>
      <c r="H148" s="172"/>
      <c r="I148" s="172">
        <f t="shared" si="26"/>
        <v>0</v>
      </c>
      <c r="J148" s="172"/>
      <c r="K148" s="172">
        <f t="shared" si="27"/>
        <v>0</v>
      </c>
      <c r="L148" s="172">
        <v>21</v>
      </c>
      <c r="M148" s="172">
        <f t="shared" si="28"/>
        <v>0</v>
      </c>
      <c r="N148" s="160">
        <v>6.4000000000000005E-4</v>
      </c>
      <c r="O148" s="160">
        <f t="shared" si="29"/>
        <v>6.4000000000000005E-4</v>
      </c>
      <c r="P148" s="160">
        <v>0</v>
      </c>
      <c r="Q148" s="160">
        <f t="shared" si="30"/>
        <v>0</v>
      </c>
      <c r="R148" s="160"/>
      <c r="S148" s="160"/>
      <c r="T148" s="161">
        <v>0</v>
      </c>
      <c r="U148" s="160">
        <f t="shared" si="31"/>
        <v>0</v>
      </c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 t="s">
        <v>113</v>
      </c>
      <c r="AF148" s="150"/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>
      <c r="A149" s="151">
        <v>87</v>
      </c>
      <c r="B149" s="157" t="s">
        <v>333</v>
      </c>
      <c r="C149" s="194" t="s">
        <v>334</v>
      </c>
      <c r="D149" s="159" t="s">
        <v>142</v>
      </c>
      <c r="E149" s="167">
        <v>2</v>
      </c>
      <c r="F149" s="171">
        <f t="shared" si="24"/>
        <v>0</v>
      </c>
      <c r="G149" s="172">
        <f t="shared" si="25"/>
        <v>0</v>
      </c>
      <c r="H149" s="172"/>
      <c r="I149" s="172">
        <f t="shared" si="26"/>
        <v>0</v>
      </c>
      <c r="J149" s="172"/>
      <c r="K149" s="172">
        <f t="shared" si="27"/>
        <v>0</v>
      </c>
      <c r="L149" s="172">
        <v>21</v>
      </c>
      <c r="M149" s="172">
        <f t="shared" si="28"/>
        <v>0</v>
      </c>
      <c r="N149" s="160">
        <v>6.6E-4</v>
      </c>
      <c r="O149" s="160">
        <f t="shared" si="29"/>
        <v>1.32E-3</v>
      </c>
      <c r="P149" s="160">
        <v>0</v>
      </c>
      <c r="Q149" s="160">
        <f t="shared" si="30"/>
        <v>0</v>
      </c>
      <c r="R149" s="160"/>
      <c r="S149" s="160"/>
      <c r="T149" s="161">
        <v>0</v>
      </c>
      <c r="U149" s="160">
        <f t="shared" si="31"/>
        <v>0</v>
      </c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 t="s">
        <v>113</v>
      </c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>
      <c r="A150" s="151">
        <v>88</v>
      </c>
      <c r="B150" s="157" t="s">
        <v>335</v>
      </c>
      <c r="C150" s="194" t="s">
        <v>336</v>
      </c>
      <c r="D150" s="159" t="s">
        <v>142</v>
      </c>
      <c r="E150" s="167">
        <v>1</v>
      </c>
      <c r="F150" s="171">
        <f t="shared" si="24"/>
        <v>0</v>
      </c>
      <c r="G150" s="172">
        <f t="shared" si="25"/>
        <v>0</v>
      </c>
      <c r="H150" s="172"/>
      <c r="I150" s="172">
        <f t="shared" si="26"/>
        <v>0</v>
      </c>
      <c r="J150" s="172"/>
      <c r="K150" s="172">
        <f t="shared" si="27"/>
        <v>0</v>
      </c>
      <c r="L150" s="172">
        <v>21</v>
      </c>
      <c r="M150" s="172">
        <f t="shared" si="28"/>
        <v>0</v>
      </c>
      <c r="N150" s="160">
        <v>4.2000000000000002E-4</v>
      </c>
      <c r="O150" s="160">
        <f t="shared" si="29"/>
        <v>4.2000000000000002E-4</v>
      </c>
      <c r="P150" s="160">
        <v>0</v>
      </c>
      <c r="Q150" s="160">
        <f t="shared" si="30"/>
        <v>0</v>
      </c>
      <c r="R150" s="160"/>
      <c r="S150" s="160"/>
      <c r="T150" s="161">
        <v>0</v>
      </c>
      <c r="U150" s="160">
        <f t="shared" si="31"/>
        <v>0</v>
      </c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 t="s">
        <v>113</v>
      </c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>
      <c r="A151" s="151">
        <v>89</v>
      </c>
      <c r="B151" s="157" t="s">
        <v>337</v>
      </c>
      <c r="C151" s="194" t="s">
        <v>338</v>
      </c>
      <c r="D151" s="159" t="s">
        <v>142</v>
      </c>
      <c r="E151" s="167">
        <v>1</v>
      </c>
      <c r="F151" s="171">
        <f t="shared" si="24"/>
        <v>0</v>
      </c>
      <c r="G151" s="172">
        <f t="shared" si="25"/>
        <v>0</v>
      </c>
      <c r="H151" s="172"/>
      <c r="I151" s="172">
        <f t="shared" si="26"/>
        <v>0</v>
      </c>
      <c r="J151" s="172"/>
      <c r="K151" s="172">
        <f t="shared" si="27"/>
        <v>0</v>
      </c>
      <c r="L151" s="172">
        <v>21</v>
      </c>
      <c r="M151" s="172">
        <f t="shared" si="28"/>
        <v>0</v>
      </c>
      <c r="N151" s="160">
        <v>0</v>
      </c>
      <c r="O151" s="160">
        <f t="shared" si="29"/>
        <v>0</v>
      </c>
      <c r="P151" s="160">
        <v>0</v>
      </c>
      <c r="Q151" s="160">
        <f t="shared" si="30"/>
        <v>0</v>
      </c>
      <c r="R151" s="160"/>
      <c r="S151" s="160"/>
      <c r="T151" s="161">
        <v>0.65</v>
      </c>
      <c r="U151" s="160">
        <f t="shared" si="31"/>
        <v>0.65</v>
      </c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 t="s">
        <v>109</v>
      </c>
      <c r="AF151" s="150"/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>
      <c r="A152" s="151">
        <v>90</v>
      </c>
      <c r="B152" s="157" t="s">
        <v>339</v>
      </c>
      <c r="C152" s="194" t="s">
        <v>340</v>
      </c>
      <c r="D152" s="159" t="s">
        <v>142</v>
      </c>
      <c r="E152" s="167">
        <v>1</v>
      </c>
      <c r="F152" s="171">
        <f t="shared" si="24"/>
        <v>0</v>
      </c>
      <c r="G152" s="172">
        <f t="shared" si="25"/>
        <v>0</v>
      </c>
      <c r="H152" s="172"/>
      <c r="I152" s="172">
        <f t="shared" si="26"/>
        <v>0</v>
      </c>
      <c r="J152" s="172"/>
      <c r="K152" s="172">
        <f t="shared" si="27"/>
        <v>0</v>
      </c>
      <c r="L152" s="172">
        <v>21</v>
      </c>
      <c r="M152" s="172">
        <f t="shared" si="28"/>
        <v>0</v>
      </c>
      <c r="N152" s="160">
        <v>6.1999999999999998E-3</v>
      </c>
      <c r="O152" s="160">
        <f t="shared" si="29"/>
        <v>6.1999999999999998E-3</v>
      </c>
      <c r="P152" s="160">
        <v>0</v>
      </c>
      <c r="Q152" s="160">
        <f t="shared" si="30"/>
        <v>0</v>
      </c>
      <c r="R152" s="160"/>
      <c r="S152" s="160"/>
      <c r="T152" s="161">
        <v>0</v>
      </c>
      <c r="U152" s="160">
        <f t="shared" si="31"/>
        <v>0</v>
      </c>
      <c r="V152" s="150"/>
      <c r="W152" s="150"/>
      <c r="X152" s="150"/>
      <c r="Y152" s="150"/>
      <c r="Z152" s="150"/>
      <c r="AA152" s="150"/>
      <c r="AB152" s="150"/>
      <c r="AC152" s="150"/>
      <c r="AD152" s="150"/>
      <c r="AE152" s="150" t="s">
        <v>113</v>
      </c>
      <c r="AF152" s="150"/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>
      <c r="A153" s="151">
        <v>91</v>
      </c>
      <c r="B153" s="157" t="s">
        <v>341</v>
      </c>
      <c r="C153" s="194" t="s">
        <v>342</v>
      </c>
      <c r="D153" s="159" t="s">
        <v>142</v>
      </c>
      <c r="E153" s="167">
        <v>1</v>
      </c>
      <c r="F153" s="171">
        <f t="shared" si="24"/>
        <v>0</v>
      </c>
      <c r="G153" s="172">
        <f t="shared" si="25"/>
        <v>0</v>
      </c>
      <c r="H153" s="172"/>
      <c r="I153" s="172">
        <f t="shared" si="26"/>
        <v>0</v>
      </c>
      <c r="J153" s="172"/>
      <c r="K153" s="172">
        <f t="shared" si="27"/>
        <v>0</v>
      </c>
      <c r="L153" s="172">
        <v>21</v>
      </c>
      <c r="M153" s="172">
        <f t="shared" si="28"/>
        <v>0</v>
      </c>
      <c r="N153" s="160">
        <v>1.3610000000000001E-2</v>
      </c>
      <c r="O153" s="160">
        <f t="shared" si="29"/>
        <v>1.3610000000000001E-2</v>
      </c>
      <c r="P153" s="160">
        <v>0</v>
      </c>
      <c r="Q153" s="160">
        <f t="shared" si="30"/>
        <v>0</v>
      </c>
      <c r="R153" s="160"/>
      <c r="S153" s="160"/>
      <c r="T153" s="161">
        <v>0</v>
      </c>
      <c r="U153" s="160">
        <f t="shared" si="31"/>
        <v>0</v>
      </c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 t="s">
        <v>113</v>
      </c>
      <c r="AF153" s="150"/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>
      <c r="A154" s="151">
        <v>92</v>
      </c>
      <c r="B154" s="157" t="s">
        <v>343</v>
      </c>
      <c r="C154" s="194" t="s">
        <v>344</v>
      </c>
      <c r="D154" s="159" t="s">
        <v>142</v>
      </c>
      <c r="E154" s="167">
        <v>1</v>
      </c>
      <c r="F154" s="171">
        <f t="shared" si="24"/>
        <v>0</v>
      </c>
      <c r="G154" s="172">
        <f t="shared" si="25"/>
        <v>0</v>
      </c>
      <c r="H154" s="172"/>
      <c r="I154" s="172">
        <f t="shared" si="26"/>
        <v>0</v>
      </c>
      <c r="J154" s="172"/>
      <c r="K154" s="172">
        <f t="shared" si="27"/>
        <v>0</v>
      </c>
      <c r="L154" s="172">
        <v>21</v>
      </c>
      <c r="M154" s="172">
        <f t="shared" si="28"/>
        <v>0</v>
      </c>
      <c r="N154" s="160">
        <v>2.15E-3</v>
      </c>
      <c r="O154" s="160">
        <f t="shared" si="29"/>
        <v>2.15E-3</v>
      </c>
      <c r="P154" s="160">
        <v>0</v>
      </c>
      <c r="Q154" s="160">
        <f t="shared" si="30"/>
        <v>0</v>
      </c>
      <c r="R154" s="160"/>
      <c r="S154" s="160"/>
      <c r="T154" s="161">
        <v>0</v>
      </c>
      <c r="U154" s="160">
        <f t="shared" si="31"/>
        <v>0</v>
      </c>
      <c r="V154" s="150"/>
      <c r="W154" s="150"/>
      <c r="X154" s="150"/>
      <c r="Y154" s="150"/>
      <c r="Z154" s="150"/>
      <c r="AA154" s="150"/>
      <c r="AB154" s="150"/>
      <c r="AC154" s="150"/>
      <c r="AD154" s="150"/>
      <c r="AE154" s="150" t="s">
        <v>113</v>
      </c>
      <c r="AF154" s="150"/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>
      <c r="A155" s="151">
        <v>93</v>
      </c>
      <c r="B155" s="157" t="s">
        <v>345</v>
      </c>
      <c r="C155" s="194" t="s">
        <v>346</v>
      </c>
      <c r="D155" s="159" t="s">
        <v>142</v>
      </c>
      <c r="E155" s="167">
        <v>1</v>
      </c>
      <c r="F155" s="171">
        <f t="shared" si="24"/>
        <v>0</v>
      </c>
      <c r="G155" s="172">
        <f t="shared" si="25"/>
        <v>0</v>
      </c>
      <c r="H155" s="172"/>
      <c r="I155" s="172">
        <f t="shared" si="26"/>
        <v>0</v>
      </c>
      <c r="J155" s="172"/>
      <c r="K155" s="172">
        <f t="shared" si="27"/>
        <v>0</v>
      </c>
      <c r="L155" s="172">
        <v>21</v>
      </c>
      <c r="M155" s="172">
        <f t="shared" si="28"/>
        <v>0</v>
      </c>
      <c r="N155" s="160">
        <v>3.5000000000000003E-2</v>
      </c>
      <c r="O155" s="160">
        <f t="shared" si="29"/>
        <v>3.5000000000000003E-2</v>
      </c>
      <c r="P155" s="160">
        <v>0</v>
      </c>
      <c r="Q155" s="160">
        <f t="shared" si="30"/>
        <v>0</v>
      </c>
      <c r="R155" s="160"/>
      <c r="S155" s="160"/>
      <c r="T155" s="161">
        <v>0</v>
      </c>
      <c r="U155" s="160">
        <f t="shared" si="31"/>
        <v>0</v>
      </c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 t="s">
        <v>113</v>
      </c>
      <c r="AF155" s="150"/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>
      <c r="A156" s="151">
        <v>94</v>
      </c>
      <c r="B156" s="157" t="s">
        <v>347</v>
      </c>
      <c r="C156" s="194" t="s">
        <v>348</v>
      </c>
      <c r="D156" s="159" t="s">
        <v>116</v>
      </c>
      <c r="E156" s="167">
        <v>19.5</v>
      </c>
      <c r="F156" s="171">
        <f t="shared" si="24"/>
        <v>0</v>
      </c>
      <c r="G156" s="172">
        <f t="shared" si="25"/>
        <v>0</v>
      </c>
      <c r="H156" s="172"/>
      <c r="I156" s="172">
        <f t="shared" si="26"/>
        <v>0</v>
      </c>
      <c r="J156" s="172"/>
      <c r="K156" s="172">
        <f t="shared" si="27"/>
        <v>0</v>
      </c>
      <c r="L156" s="172">
        <v>21</v>
      </c>
      <c r="M156" s="172">
        <f t="shared" si="28"/>
        <v>0</v>
      </c>
      <c r="N156" s="160">
        <v>0</v>
      </c>
      <c r="O156" s="160">
        <f t="shared" si="29"/>
        <v>0</v>
      </c>
      <c r="P156" s="160">
        <v>0</v>
      </c>
      <c r="Q156" s="160">
        <f t="shared" si="30"/>
        <v>0</v>
      </c>
      <c r="R156" s="160"/>
      <c r="S156" s="160"/>
      <c r="T156" s="161">
        <v>2.5999999999999999E-2</v>
      </c>
      <c r="U156" s="160">
        <f t="shared" si="31"/>
        <v>0.51</v>
      </c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 t="s">
        <v>109</v>
      </c>
      <c r="AF156" s="150"/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>
      <c r="A157" s="151">
        <v>95</v>
      </c>
      <c r="B157" s="157" t="s">
        <v>349</v>
      </c>
      <c r="C157" s="194" t="s">
        <v>350</v>
      </c>
      <c r="D157" s="159" t="s">
        <v>116</v>
      </c>
      <c r="E157" s="167">
        <v>19.440000000000001</v>
      </c>
      <c r="F157" s="171">
        <f t="shared" si="24"/>
        <v>0</v>
      </c>
      <c r="G157" s="172">
        <f t="shared" si="25"/>
        <v>0</v>
      </c>
      <c r="H157" s="172"/>
      <c r="I157" s="172">
        <f t="shared" si="26"/>
        <v>0</v>
      </c>
      <c r="J157" s="172"/>
      <c r="K157" s="172">
        <f t="shared" si="27"/>
        <v>0</v>
      </c>
      <c r="L157" s="172">
        <v>21</v>
      </c>
      <c r="M157" s="172">
        <f t="shared" si="28"/>
        <v>0</v>
      </c>
      <c r="N157" s="160">
        <v>0</v>
      </c>
      <c r="O157" s="160">
        <f t="shared" si="29"/>
        <v>0</v>
      </c>
      <c r="P157" s="160">
        <v>0</v>
      </c>
      <c r="Q157" s="160">
        <f t="shared" si="30"/>
        <v>0</v>
      </c>
      <c r="R157" s="160"/>
      <c r="S157" s="160"/>
      <c r="T157" s="161">
        <v>5.8999999999999997E-2</v>
      </c>
      <c r="U157" s="160">
        <f t="shared" si="31"/>
        <v>1.1499999999999999</v>
      </c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 t="s">
        <v>109</v>
      </c>
      <c r="AF157" s="150"/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>
      <c r="A158" s="151">
        <v>96</v>
      </c>
      <c r="B158" s="157" t="s">
        <v>351</v>
      </c>
      <c r="C158" s="194" t="s">
        <v>352</v>
      </c>
      <c r="D158" s="159" t="s">
        <v>116</v>
      </c>
      <c r="E158" s="167">
        <v>19.440000000000001</v>
      </c>
      <c r="F158" s="171">
        <f t="shared" si="24"/>
        <v>0</v>
      </c>
      <c r="G158" s="172">
        <f t="shared" si="25"/>
        <v>0</v>
      </c>
      <c r="H158" s="172"/>
      <c r="I158" s="172">
        <f t="shared" si="26"/>
        <v>0</v>
      </c>
      <c r="J158" s="172"/>
      <c r="K158" s="172">
        <f t="shared" si="27"/>
        <v>0</v>
      </c>
      <c r="L158" s="172">
        <v>21</v>
      </c>
      <c r="M158" s="172">
        <f t="shared" si="28"/>
        <v>0</v>
      </c>
      <c r="N158" s="160">
        <v>0</v>
      </c>
      <c r="O158" s="160">
        <f t="shared" si="29"/>
        <v>0</v>
      </c>
      <c r="P158" s="160">
        <v>0</v>
      </c>
      <c r="Q158" s="160">
        <f t="shared" si="30"/>
        <v>0</v>
      </c>
      <c r="R158" s="160"/>
      <c r="S158" s="160"/>
      <c r="T158" s="161">
        <v>4.5999999999999999E-2</v>
      </c>
      <c r="U158" s="160">
        <f t="shared" si="31"/>
        <v>0.89</v>
      </c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 t="s">
        <v>109</v>
      </c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>
      <c r="A159" s="151">
        <v>97</v>
      </c>
      <c r="B159" s="157" t="s">
        <v>353</v>
      </c>
      <c r="C159" s="194" t="s">
        <v>354</v>
      </c>
      <c r="D159" s="159" t="s">
        <v>116</v>
      </c>
      <c r="E159" s="167">
        <v>19.440000000000001</v>
      </c>
      <c r="F159" s="171">
        <f t="shared" si="24"/>
        <v>0</v>
      </c>
      <c r="G159" s="172">
        <f t="shared" si="25"/>
        <v>0</v>
      </c>
      <c r="H159" s="172"/>
      <c r="I159" s="172">
        <f t="shared" si="26"/>
        <v>0</v>
      </c>
      <c r="J159" s="172"/>
      <c r="K159" s="172">
        <f t="shared" si="27"/>
        <v>0</v>
      </c>
      <c r="L159" s="172">
        <v>21</v>
      </c>
      <c r="M159" s="172">
        <f t="shared" si="28"/>
        <v>0</v>
      </c>
      <c r="N159" s="160">
        <v>1.0000000000000001E-5</v>
      </c>
      <c r="O159" s="160">
        <f t="shared" si="29"/>
        <v>1.9000000000000001E-4</v>
      </c>
      <c r="P159" s="160">
        <v>0</v>
      </c>
      <c r="Q159" s="160">
        <f t="shared" si="30"/>
        <v>0</v>
      </c>
      <c r="R159" s="160"/>
      <c r="S159" s="160"/>
      <c r="T159" s="161">
        <v>9.2999999999999999E-2</v>
      </c>
      <c r="U159" s="160">
        <f t="shared" si="31"/>
        <v>1.81</v>
      </c>
      <c r="V159" s="150"/>
      <c r="W159" s="150"/>
      <c r="X159" s="150"/>
      <c r="Y159" s="150"/>
      <c r="Z159" s="150"/>
      <c r="AA159" s="150"/>
      <c r="AB159" s="150"/>
      <c r="AC159" s="150"/>
      <c r="AD159" s="150"/>
      <c r="AE159" s="150" t="s">
        <v>109</v>
      </c>
      <c r="AF159" s="150"/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>
      <c r="A160" s="152" t="s">
        <v>104</v>
      </c>
      <c r="B160" s="158" t="s">
        <v>69</v>
      </c>
      <c r="C160" s="197" t="s">
        <v>70</v>
      </c>
      <c r="D160" s="164"/>
      <c r="E160" s="170"/>
      <c r="F160" s="173"/>
      <c r="G160" s="173">
        <f>SUMIF(AE161:AE170,"&lt;&gt;NOR",G161:G170)</f>
        <v>0</v>
      </c>
      <c r="H160" s="173"/>
      <c r="I160" s="173">
        <f>SUM(I161:I170)</f>
        <v>0</v>
      </c>
      <c r="J160" s="173"/>
      <c r="K160" s="173">
        <f>SUM(K161:K170)</f>
        <v>0</v>
      </c>
      <c r="L160" s="173"/>
      <c r="M160" s="173">
        <f>SUM(M161:M170)</f>
        <v>0</v>
      </c>
      <c r="N160" s="165"/>
      <c r="O160" s="165">
        <f>SUM(O161:O170)</f>
        <v>2.7716699999999999</v>
      </c>
      <c r="P160" s="165"/>
      <c r="Q160" s="165">
        <f>SUM(Q161:Q170)</f>
        <v>3.3000000000000002E-2</v>
      </c>
      <c r="R160" s="165"/>
      <c r="S160" s="165"/>
      <c r="T160" s="166"/>
      <c r="U160" s="165">
        <f>SUM(U161:U170)</f>
        <v>2.38</v>
      </c>
      <c r="AE160" t="s">
        <v>105</v>
      </c>
    </row>
    <row r="161" spans="1:60" outlineLevel="1">
      <c r="A161" s="151">
        <v>98</v>
      </c>
      <c r="B161" s="157" t="s">
        <v>355</v>
      </c>
      <c r="C161" s="194" t="s">
        <v>356</v>
      </c>
      <c r="D161" s="159" t="s">
        <v>208</v>
      </c>
      <c r="E161" s="167">
        <v>6</v>
      </c>
      <c r="F161" s="171">
        <f>H161+J161</f>
        <v>0</v>
      </c>
      <c r="G161" s="172">
        <f>ROUND(E161*F161,2)</f>
        <v>0</v>
      </c>
      <c r="H161" s="172"/>
      <c r="I161" s="172">
        <f>ROUND(E161*H161,2)</f>
        <v>0</v>
      </c>
      <c r="J161" s="172"/>
      <c r="K161" s="172">
        <f>ROUND(E161*J161,2)</f>
        <v>0</v>
      </c>
      <c r="L161" s="172">
        <v>21</v>
      </c>
      <c r="M161" s="172">
        <f>G161*(1+L161/100)</f>
        <v>0</v>
      </c>
      <c r="N161" s="160">
        <v>0</v>
      </c>
      <c r="O161" s="160">
        <f>ROUND(E161*N161,5)</f>
        <v>0</v>
      </c>
      <c r="P161" s="160">
        <v>0</v>
      </c>
      <c r="Q161" s="160">
        <f>ROUND(E161*P161,5)</f>
        <v>0</v>
      </c>
      <c r="R161" s="160"/>
      <c r="S161" s="160"/>
      <c r="T161" s="161">
        <v>0.115</v>
      </c>
      <c r="U161" s="160">
        <f>ROUND(E161*T161,2)</f>
        <v>0.69</v>
      </c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 t="s">
        <v>109</v>
      </c>
      <c r="AF161" s="150"/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>
      <c r="A162" s="151">
        <v>99</v>
      </c>
      <c r="B162" s="157" t="s">
        <v>357</v>
      </c>
      <c r="C162" s="194" t="s">
        <v>358</v>
      </c>
      <c r="D162" s="159" t="s">
        <v>119</v>
      </c>
      <c r="E162" s="167">
        <v>1.6500000000000001E-2</v>
      </c>
      <c r="F162" s="171">
        <f>H162+J162</f>
        <v>0</v>
      </c>
      <c r="G162" s="172">
        <f>ROUND(E162*F162,2)</f>
        <v>0</v>
      </c>
      <c r="H162" s="172"/>
      <c r="I162" s="172">
        <f>ROUND(E162*H162,2)</f>
        <v>0</v>
      </c>
      <c r="J162" s="172"/>
      <c r="K162" s="172">
        <f>ROUND(E162*J162,2)</f>
        <v>0</v>
      </c>
      <c r="L162" s="172">
        <v>21</v>
      </c>
      <c r="M162" s="172">
        <f>G162*(1+L162/100)</f>
        <v>0</v>
      </c>
      <c r="N162" s="160">
        <v>0</v>
      </c>
      <c r="O162" s="160">
        <f>ROUND(E162*N162,5)</f>
        <v>0</v>
      </c>
      <c r="P162" s="160">
        <v>2</v>
      </c>
      <c r="Q162" s="160">
        <f>ROUND(E162*P162,5)</f>
        <v>3.3000000000000002E-2</v>
      </c>
      <c r="R162" s="160"/>
      <c r="S162" s="160"/>
      <c r="T162" s="161">
        <v>6.4359999999999999</v>
      </c>
      <c r="U162" s="160">
        <f>ROUND(E162*T162,2)</f>
        <v>0.11</v>
      </c>
      <c r="V162" s="150"/>
      <c r="W162" s="150"/>
      <c r="X162" s="150"/>
      <c r="Y162" s="150"/>
      <c r="Z162" s="150"/>
      <c r="AA162" s="150"/>
      <c r="AB162" s="150"/>
      <c r="AC162" s="150"/>
      <c r="AD162" s="150"/>
      <c r="AE162" s="150" t="s">
        <v>109</v>
      </c>
      <c r="AF162" s="150"/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ht="22.5" outlineLevel="1">
      <c r="A163" s="151"/>
      <c r="B163" s="157"/>
      <c r="C163" s="195" t="s">
        <v>359</v>
      </c>
      <c r="D163" s="162"/>
      <c r="E163" s="168">
        <v>1.6500000000000001E-2</v>
      </c>
      <c r="F163" s="172"/>
      <c r="G163" s="172"/>
      <c r="H163" s="172"/>
      <c r="I163" s="172"/>
      <c r="J163" s="172"/>
      <c r="K163" s="172"/>
      <c r="L163" s="172"/>
      <c r="M163" s="172"/>
      <c r="N163" s="160"/>
      <c r="O163" s="160"/>
      <c r="P163" s="160"/>
      <c r="Q163" s="160"/>
      <c r="R163" s="160"/>
      <c r="S163" s="160"/>
      <c r="T163" s="161"/>
      <c r="U163" s="160"/>
      <c r="V163" s="150"/>
      <c r="W163" s="150"/>
      <c r="X163" s="150"/>
      <c r="Y163" s="150"/>
      <c r="Z163" s="150"/>
      <c r="AA163" s="150"/>
      <c r="AB163" s="150"/>
      <c r="AC163" s="150"/>
      <c r="AD163" s="150"/>
      <c r="AE163" s="150" t="s">
        <v>121</v>
      </c>
      <c r="AF163" s="150">
        <v>0</v>
      </c>
      <c r="AG163" s="150"/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ht="22.5" outlineLevel="1">
      <c r="A164" s="151">
        <v>100</v>
      </c>
      <c r="B164" s="157" t="s">
        <v>360</v>
      </c>
      <c r="C164" s="194" t="s">
        <v>361</v>
      </c>
      <c r="D164" s="159" t="s">
        <v>264</v>
      </c>
      <c r="E164" s="167">
        <v>1</v>
      </c>
      <c r="F164" s="171">
        <f>H164+J164</f>
        <v>0</v>
      </c>
      <c r="G164" s="172">
        <f>ROUND(E164*F164,2)</f>
        <v>0</v>
      </c>
      <c r="H164" s="172"/>
      <c r="I164" s="172">
        <f>ROUND(E164*H164,2)</f>
        <v>0</v>
      </c>
      <c r="J164" s="172"/>
      <c r="K164" s="172">
        <f>ROUND(E164*J164,2)</f>
        <v>0</v>
      </c>
      <c r="L164" s="172">
        <v>21</v>
      </c>
      <c r="M164" s="172">
        <f>G164*(1+L164/100)</f>
        <v>0</v>
      </c>
      <c r="N164" s="160">
        <v>0</v>
      </c>
      <c r="O164" s="160">
        <f>ROUND(E164*N164,5)</f>
        <v>0</v>
      </c>
      <c r="P164" s="160">
        <v>0</v>
      </c>
      <c r="Q164" s="160">
        <f>ROUND(E164*P164,5)</f>
        <v>0</v>
      </c>
      <c r="R164" s="160"/>
      <c r="S164" s="160"/>
      <c r="T164" s="161">
        <v>0</v>
      </c>
      <c r="U164" s="160">
        <f>ROUND(E164*T164,2)</f>
        <v>0</v>
      </c>
      <c r="V164" s="150"/>
      <c r="W164" s="150"/>
      <c r="X164" s="150"/>
      <c r="Y164" s="150"/>
      <c r="Z164" s="150"/>
      <c r="AA164" s="150"/>
      <c r="AB164" s="150"/>
      <c r="AC164" s="150"/>
      <c r="AD164" s="150"/>
      <c r="AE164" s="150" t="s">
        <v>109</v>
      </c>
      <c r="AF164" s="150"/>
      <c r="AG164" s="150"/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>
      <c r="A165" s="151">
        <v>101</v>
      </c>
      <c r="B165" s="157" t="s">
        <v>362</v>
      </c>
      <c r="C165" s="194" t="s">
        <v>363</v>
      </c>
      <c r="D165" s="159" t="s">
        <v>119</v>
      </c>
      <c r="E165" s="167">
        <v>1.0976900000000001</v>
      </c>
      <c r="F165" s="171">
        <f>H165+J165</f>
        <v>0</v>
      </c>
      <c r="G165" s="172">
        <f>ROUND(E165*F165,2)</f>
        <v>0</v>
      </c>
      <c r="H165" s="172"/>
      <c r="I165" s="172">
        <f>ROUND(E165*H165,2)</f>
        <v>0</v>
      </c>
      <c r="J165" s="172"/>
      <c r="K165" s="172">
        <f>ROUND(E165*J165,2)</f>
        <v>0</v>
      </c>
      <c r="L165" s="172">
        <v>21</v>
      </c>
      <c r="M165" s="172">
        <f>G165*(1+L165/100)</f>
        <v>0</v>
      </c>
      <c r="N165" s="160">
        <v>2.5249999999999999</v>
      </c>
      <c r="O165" s="160">
        <f>ROUND(E165*N165,5)</f>
        <v>2.7716699999999999</v>
      </c>
      <c r="P165" s="160">
        <v>0</v>
      </c>
      <c r="Q165" s="160">
        <f>ROUND(E165*P165,5)</f>
        <v>0</v>
      </c>
      <c r="R165" s="160"/>
      <c r="S165" s="160"/>
      <c r="T165" s="161">
        <v>1.4419999999999999</v>
      </c>
      <c r="U165" s="160">
        <f>ROUND(E165*T165,2)</f>
        <v>1.58</v>
      </c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 t="s">
        <v>109</v>
      </c>
      <c r="AF165" s="150"/>
      <c r="AG165" s="150"/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>
      <c r="A166" s="151"/>
      <c r="B166" s="157"/>
      <c r="C166" s="195" t="s">
        <v>364</v>
      </c>
      <c r="D166" s="162"/>
      <c r="E166" s="168">
        <v>0.70784999999999998</v>
      </c>
      <c r="F166" s="172"/>
      <c r="G166" s="172"/>
      <c r="H166" s="172"/>
      <c r="I166" s="172"/>
      <c r="J166" s="172"/>
      <c r="K166" s="172"/>
      <c r="L166" s="172"/>
      <c r="M166" s="172"/>
      <c r="N166" s="160"/>
      <c r="O166" s="160"/>
      <c r="P166" s="160"/>
      <c r="Q166" s="160"/>
      <c r="R166" s="160"/>
      <c r="S166" s="160"/>
      <c r="T166" s="161"/>
      <c r="U166" s="160"/>
      <c r="V166" s="150"/>
      <c r="W166" s="150"/>
      <c r="X166" s="150"/>
      <c r="Y166" s="150"/>
      <c r="Z166" s="150"/>
      <c r="AA166" s="150"/>
      <c r="AB166" s="150"/>
      <c r="AC166" s="150"/>
      <c r="AD166" s="150"/>
      <c r="AE166" s="150" t="s">
        <v>121</v>
      </c>
      <c r="AF166" s="150">
        <v>0</v>
      </c>
      <c r="AG166" s="150"/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>
      <c r="A167" s="151"/>
      <c r="B167" s="157"/>
      <c r="C167" s="195" t="s">
        <v>365</v>
      </c>
      <c r="D167" s="162"/>
      <c r="E167" s="168">
        <v>0.14299999999999999</v>
      </c>
      <c r="F167" s="172"/>
      <c r="G167" s="172"/>
      <c r="H167" s="172"/>
      <c r="I167" s="172"/>
      <c r="J167" s="172"/>
      <c r="K167" s="172"/>
      <c r="L167" s="172"/>
      <c r="M167" s="172"/>
      <c r="N167" s="160"/>
      <c r="O167" s="160"/>
      <c r="P167" s="160"/>
      <c r="Q167" s="160"/>
      <c r="R167" s="160"/>
      <c r="S167" s="160"/>
      <c r="T167" s="161"/>
      <c r="U167" s="160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 t="s">
        <v>121</v>
      </c>
      <c r="AF167" s="150">
        <v>0</v>
      </c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>
      <c r="A168" s="151"/>
      <c r="B168" s="157"/>
      <c r="C168" s="195" t="s">
        <v>366</v>
      </c>
      <c r="D168" s="162"/>
      <c r="E168" s="168">
        <v>0.16500000000000001</v>
      </c>
      <c r="F168" s="172"/>
      <c r="G168" s="172"/>
      <c r="H168" s="172"/>
      <c r="I168" s="172"/>
      <c r="J168" s="172"/>
      <c r="K168" s="172"/>
      <c r="L168" s="172"/>
      <c r="M168" s="172"/>
      <c r="N168" s="160"/>
      <c r="O168" s="160"/>
      <c r="P168" s="160"/>
      <c r="Q168" s="160"/>
      <c r="R168" s="160"/>
      <c r="S168" s="160"/>
      <c r="T168" s="161"/>
      <c r="U168" s="16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 t="s">
        <v>121</v>
      </c>
      <c r="AF168" s="150">
        <v>0</v>
      </c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>
      <c r="A169" s="151"/>
      <c r="B169" s="157"/>
      <c r="C169" s="195" t="s">
        <v>367</v>
      </c>
      <c r="D169" s="162"/>
      <c r="E169" s="168">
        <v>3.6299999999999999E-2</v>
      </c>
      <c r="F169" s="172"/>
      <c r="G169" s="172"/>
      <c r="H169" s="172"/>
      <c r="I169" s="172"/>
      <c r="J169" s="172"/>
      <c r="K169" s="172"/>
      <c r="L169" s="172"/>
      <c r="M169" s="172"/>
      <c r="N169" s="160"/>
      <c r="O169" s="160"/>
      <c r="P169" s="160"/>
      <c r="Q169" s="160"/>
      <c r="R169" s="160"/>
      <c r="S169" s="160"/>
      <c r="T169" s="161"/>
      <c r="U169" s="160"/>
      <c r="V169" s="150"/>
      <c r="W169" s="150"/>
      <c r="X169" s="150"/>
      <c r="Y169" s="150"/>
      <c r="Z169" s="150"/>
      <c r="AA169" s="150"/>
      <c r="AB169" s="150"/>
      <c r="AC169" s="150"/>
      <c r="AD169" s="150"/>
      <c r="AE169" s="150" t="s">
        <v>121</v>
      </c>
      <c r="AF169" s="150">
        <v>0</v>
      </c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>
      <c r="A170" s="151"/>
      <c r="B170" s="157"/>
      <c r="C170" s="195" t="s">
        <v>368</v>
      </c>
      <c r="D170" s="162"/>
      <c r="E170" s="168">
        <v>4.5539999999999997E-2</v>
      </c>
      <c r="F170" s="172"/>
      <c r="G170" s="172"/>
      <c r="H170" s="172"/>
      <c r="I170" s="172"/>
      <c r="J170" s="172"/>
      <c r="K170" s="172"/>
      <c r="L170" s="172"/>
      <c r="M170" s="172"/>
      <c r="N170" s="160"/>
      <c r="O170" s="160"/>
      <c r="P170" s="160"/>
      <c r="Q170" s="160"/>
      <c r="R170" s="160"/>
      <c r="S170" s="160"/>
      <c r="T170" s="161"/>
      <c r="U170" s="160"/>
      <c r="V170" s="150"/>
      <c r="W170" s="150"/>
      <c r="X170" s="150"/>
      <c r="Y170" s="150"/>
      <c r="Z170" s="150"/>
      <c r="AA170" s="150"/>
      <c r="AB170" s="150"/>
      <c r="AC170" s="150"/>
      <c r="AD170" s="150"/>
      <c r="AE170" s="150" t="s">
        <v>121</v>
      </c>
      <c r="AF170" s="150">
        <v>0</v>
      </c>
      <c r="AG170" s="150"/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>
      <c r="A171" s="152" t="s">
        <v>104</v>
      </c>
      <c r="B171" s="158" t="s">
        <v>71</v>
      </c>
      <c r="C171" s="197" t="s">
        <v>72</v>
      </c>
      <c r="D171" s="164"/>
      <c r="E171" s="170"/>
      <c r="F171" s="173"/>
      <c r="G171" s="173">
        <f>SUMIF(AE172:AE178,"&lt;&gt;NOR",G172:G178)</f>
        <v>0</v>
      </c>
      <c r="H171" s="173"/>
      <c r="I171" s="173">
        <f>SUM(I172:I178)</f>
        <v>0</v>
      </c>
      <c r="J171" s="173"/>
      <c r="K171" s="173">
        <f>SUM(K172:K178)</f>
        <v>0</v>
      </c>
      <c r="L171" s="173"/>
      <c r="M171" s="173">
        <f>SUM(M172:M178)</f>
        <v>0</v>
      </c>
      <c r="N171" s="165"/>
      <c r="O171" s="165">
        <f>SUM(O172:O178)</f>
        <v>0</v>
      </c>
      <c r="P171" s="165"/>
      <c r="Q171" s="165">
        <f>SUM(Q172:Q178)</f>
        <v>0</v>
      </c>
      <c r="R171" s="165"/>
      <c r="S171" s="165"/>
      <c r="T171" s="166"/>
      <c r="U171" s="165">
        <f>SUM(U172:U178)</f>
        <v>0.42</v>
      </c>
      <c r="AE171" t="s">
        <v>105</v>
      </c>
    </row>
    <row r="172" spans="1:60" outlineLevel="1">
      <c r="A172" s="151">
        <v>102</v>
      </c>
      <c r="B172" s="157" t="s">
        <v>369</v>
      </c>
      <c r="C172" s="194" t="s">
        <v>370</v>
      </c>
      <c r="D172" s="159" t="s">
        <v>177</v>
      </c>
      <c r="E172" s="167">
        <v>3.6456</v>
      </c>
      <c r="F172" s="171">
        <f>H172+J172</f>
        <v>0</v>
      </c>
      <c r="G172" s="172">
        <f>ROUND(E172*F172,2)</f>
        <v>0</v>
      </c>
      <c r="H172" s="172"/>
      <c r="I172" s="172">
        <f>ROUND(E172*H172,2)</f>
        <v>0</v>
      </c>
      <c r="J172" s="172"/>
      <c r="K172" s="172">
        <f>ROUND(E172*J172,2)</f>
        <v>0</v>
      </c>
      <c r="L172" s="172">
        <v>21</v>
      </c>
      <c r="M172" s="172">
        <f>G172*(1+L172/100)</f>
        <v>0</v>
      </c>
      <c r="N172" s="160">
        <v>0</v>
      </c>
      <c r="O172" s="160">
        <f>ROUND(E172*N172,5)</f>
        <v>0</v>
      </c>
      <c r="P172" s="160">
        <v>0</v>
      </c>
      <c r="Q172" s="160">
        <f>ROUND(E172*P172,5)</f>
        <v>0</v>
      </c>
      <c r="R172" s="160"/>
      <c r="S172" s="160"/>
      <c r="T172" s="161">
        <v>0.01</v>
      </c>
      <c r="U172" s="160">
        <f>ROUND(E172*T172,2)</f>
        <v>0.04</v>
      </c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 t="s">
        <v>109</v>
      </c>
      <c r="AF172" s="150"/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>
      <c r="A173" s="151">
        <v>103</v>
      </c>
      <c r="B173" s="157" t="s">
        <v>371</v>
      </c>
      <c r="C173" s="194" t="s">
        <v>372</v>
      </c>
      <c r="D173" s="159" t="s">
        <v>177</v>
      </c>
      <c r="E173" s="167">
        <v>51.038400000000003</v>
      </c>
      <c r="F173" s="171">
        <f>H173+J173</f>
        <v>0</v>
      </c>
      <c r="G173" s="172">
        <f>ROUND(E173*F173,2)</f>
        <v>0</v>
      </c>
      <c r="H173" s="172"/>
      <c r="I173" s="172">
        <f>ROUND(E173*H173,2)</f>
        <v>0</v>
      </c>
      <c r="J173" s="172"/>
      <c r="K173" s="172">
        <f>ROUND(E173*J173,2)</f>
        <v>0</v>
      </c>
      <c r="L173" s="172">
        <v>21</v>
      </c>
      <c r="M173" s="172">
        <f>G173*(1+L173/100)</f>
        <v>0</v>
      </c>
      <c r="N173" s="160">
        <v>0</v>
      </c>
      <c r="O173" s="160">
        <f>ROUND(E173*N173,5)</f>
        <v>0</v>
      </c>
      <c r="P173" s="160">
        <v>0</v>
      </c>
      <c r="Q173" s="160">
        <f>ROUND(E173*P173,5)</f>
        <v>0</v>
      </c>
      <c r="R173" s="160"/>
      <c r="S173" s="160"/>
      <c r="T173" s="161">
        <v>0</v>
      </c>
      <c r="U173" s="160">
        <f>ROUND(E173*T173,2)</f>
        <v>0</v>
      </c>
      <c r="V173" s="150"/>
      <c r="W173" s="150"/>
      <c r="X173" s="150"/>
      <c r="Y173" s="150"/>
      <c r="Z173" s="150"/>
      <c r="AA173" s="150"/>
      <c r="AB173" s="150"/>
      <c r="AC173" s="150"/>
      <c r="AD173" s="150"/>
      <c r="AE173" s="150" t="s">
        <v>109</v>
      </c>
      <c r="AF173" s="150"/>
      <c r="AG173" s="150"/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>
      <c r="A174" s="151"/>
      <c r="B174" s="157"/>
      <c r="C174" s="195" t="s">
        <v>373</v>
      </c>
      <c r="D174" s="162"/>
      <c r="E174" s="168">
        <v>51.038400000000003</v>
      </c>
      <c r="F174" s="172"/>
      <c r="G174" s="172"/>
      <c r="H174" s="172"/>
      <c r="I174" s="172"/>
      <c r="J174" s="172"/>
      <c r="K174" s="172"/>
      <c r="L174" s="172"/>
      <c r="M174" s="172"/>
      <c r="N174" s="160"/>
      <c r="O174" s="160"/>
      <c r="P174" s="160"/>
      <c r="Q174" s="160"/>
      <c r="R174" s="160"/>
      <c r="S174" s="160"/>
      <c r="T174" s="161"/>
      <c r="U174" s="16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 t="s">
        <v>121</v>
      </c>
      <c r="AF174" s="150">
        <v>0</v>
      </c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>
      <c r="A175" s="151">
        <v>104</v>
      </c>
      <c r="B175" s="157" t="s">
        <v>374</v>
      </c>
      <c r="C175" s="194" t="s">
        <v>375</v>
      </c>
      <c r="D175" s="159" t="s">
        <v>177</v>
      </c>
      <c r="E175" s="167">
        <v>3.6456</v>
      </c>
      <c r="F175" s="171">
        <f>H175+J175</f>
        <v>0</v>
      </c>
      <c r="G175" s="172">
        <f>ROUND(E175*F175,2)</f>
        <v>0</v>
      </c>
      <c r="H175" s="172"/>
      <c r="I175" s="172">
        <f>ROUND(E175*H175,2)</f>
        <v>0</v>
      </c>
      <c r="J175" s="172"/>
      <c r="K175" s="172">
        <f>ROUND(E175*J175,2)</f>
        <v>0</v>
      </c>
      <c r="L175" s="172">
        <v>21</v>
      </c>
      <c r="M175" s="172">
        <f>G175*(1+L175/100)</f>
        <v>0</v>
      </c>
      <c r="N175" s="160">
        <v>0</v>
      </c>
      <c r="O175" s="160">
        <f>ROUND(E175*N175,5)</f>
        <v>0</v>
      </c>
      <c r="P175" s="160">
        <v>0</v>
      </c>
      <c r="Q175" s="160">
        <f>ROUND(E175*P175,5)</f>
        <v>0</v>
      </c>
      <c r="R175" s="160"/>
      <c r="S175" s="160"/>
      <c r="T175" s="161">
        <v>9.9000000000000005E-2</v>
      </c>
      <c r="U175" s="160">
        <f>ROUND(E175*T175,2)</f>
        <v>0.36</v>
      </c>
      <c r="V175" s="150"/>
      <c r="W175" s="150"/>
      <c r="X175" s="150"/>
      <c r="Y175" s="150"/>
      <c r="Z175" s="150"/>
      <c r="AA175" s="150"/>
      <c r="AB175" s="150"/>
      <c r="AC175" s="150"/>
      <c r="AD175" s="150"/>
      <c r="AE175" s="150" t="s">
        <v>109</v>
      </c>
      <c r="AF175" s="150"/>
      <c r="AG175" s="150"/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>
      <c r="A176" s="151">
        <v>105</v>
      </c>
      <c r="B176" s="157" t="s">
        <v>376</v>
      </c>
      <c r="C176" s="194" t="s">
        <v>377</v>
      </c>
      <c r="D176" s="159" t="s">
        <v>177</v>
      </c>
      <c r="E176" s="167">
        <v>3.6456</v>
      </c>
      <c r="F176" s="171">
        <f>H176+J176</f>
        <v>0</v>
      </c>
      <c r="G176" s="172">
        <f>ROUND(E176*F176,2)</f>
        <v>0</v>
      </c>
      <c r="H176" s="172"/>
      <c r="I176" s="172">
        <f>ROUND(E176*H176,2)</f>
        <v>0</v>
      </c>
      <c r="J176" s="172"/>
      <c r="K176" s="172">
        <f>ROUND(E176*J176,2)</f>
        <v>0</v>
      </c>
      <c r="L176" s="172">
        <v>21</v>
      </c>
      <c r="M176" s="172">
        <f>G176*(1+L176/100)</f>
        <v>0</v>
      </c>
      <c r="N176" s="160">
        <v>0</v>
      </c>
      <c r="O176" s="160">
        <f>ROUND(E176*N176,5)</f>
        <v>0</v>
      </c>
      <c r="P176" s="160">
        <v>0</v>
      </c>
      <c r="Q176" s="160">
        <f>ROUND(E176*P176,5)</f>
        <v>0</v>
      </c>
      <c r="R176" s="160"/>
      <c r="S176" s="160"/>
      <c r="T176" s="161">
        <v>6.0000000000000001E-3</v>
      </c>
      <c r="U176" s="160">
        <f>ROUND(E176*T176,2)</f>
        <v>0.02</v>
      </c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50" t="s">
        <v>109</v>
      </c>
      <c r="AF176" s="150"/>
      <c r="AG176" s="150"/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>
      <c r="A177" s="151">
        <v>106</v>
      </c>
      <c r="B177" s="157" t="s">
        <v>378</v>
      </c>
      <c r="C177" s="194" t="s">
        <v>379</v>
      </c>
      <c r="D177" s="159" t="s">
        <v>177</v>
      </c>
      <c r="E177" s="167">
        <v>3.6456</v>
      </c>
      <c r="F177" s="171">
        <f>H177+J177</f>
        <v>0</v>
      </c>
      <c r="G177" s="172">
        <f>ROUND(E177*F177,2)</f>
        <v>0</v>
      </c>
      <c r="H177" s="172"/>
      <c r="I177" s="172">
        <f>ROUND(E177*H177,2)</f>
        <v>0</v>
      </c>
      <c r="J177" s="172"/>
      <c r="K177" s="172">
        <f>ROUND(E177*J177,2)</f>
        <v>0</v>
      </c>
      <c r="L177" s="172">
        <v>21</v>
      </c>
      <c r="M177" s="172">
        <f>G177*(1+L177/100)</f>
        <v>0</v>
      </c>
      <c r="N177" s="160">
        <v>0</v>
      </c>
      <c r="O177" s="160">
        <f>ROUND(E177*N177,5)</f>
        <v>0</v>
      </c>
      <c r="P177" s="160">
        <v>0</v>
      </c>
      <c r="Q177" s="160">
        <f>ROUND(E177*P177,5)</f>
        <v>0</v>
      </c>
      <c r="R177" s="160"/>
      <c r="S177" s="160"/>
      <c r="T177" s="161">
        <v>0</v>
      </c>
      <c r="U177" s="160">
        <f>ROUND(E177*T177,2)</f>
        <v>0</v>
      </c>
      <c r="V177" s="150"/>
      <c r="W177" s="150"/>
      <c r="X177" s="150"/>
      <c r="Y177" s="150"/>
      <c r="Z177" s="150"/>
      <c r="AA177" s="150"/>
      <c r="AB177" s="150"/>
      <c r="AC177" s="150"/>
      <c r="AD177" s="150"/>
      <c r="AE177" s="150" t="s">
        <v>109</v>
      </c>
      <c r="AF177" s="150"/>
      <c r="AG177" s="150"/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>
      <c r="A178" s="151"/>
      <c r="B178" s="157"/>
      <c r="C178" s="195" t="s">
        <v>380</v>
      </c>
      <c r="D178" s="162"/>
      <c r="E178" s="168">
        <v>3.6456</v>
      </c>
      <c r="F178" s="172"/>
      <c r="G178" s="172"/>
      <c r="H178" s="172"/>
      <c r="I178" s="172"/>
      <c r="J178" s="172"/>
      <c r="K178" s="172"/>
      <c r="L178" s="172"/>
      <c r="M178" s="172"/>
      <c r="N178" s="160"/>
      <c r="O178" s="160"/>
      <c r="P178" s="160"/>
      <c r="Q178" s="160"/>
      <c r="R178" s="160"/>
      <c r="S178" s="160"/>
      <c r="T178" s="161"/>
      <c r="U178" s="160"/>
      <c r="V178" s="150"/>
      <c r="W178" s="150"/>
      <c r="X178" s="150"/>
      <c r="Y178" s="150"/>
      <c r="Z178" s="150"/>
      <c r="AA178" s="150"/>
      <c r="AB178" s="150"/>
      <c r="AC178" s="150"/>
      <c r="AD178" s="150"/>
      <c r="AE178" s="150" t="s">
        <v>121</v>
      </c>
      <c r="AF178" s="150">
        <v>0</v>
      </c>
      <c r="AG178" s="150"/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>
      <c r="A179" s="152" t="s">
        <v>104</v>
      </c>
      <c r="B179" s="158" t="s">
        <v>73</v>
      </c>
      <c r="C179" s="197" t="s">
        <v>74</v>
      </c>
      <c r="D179" s="164"/>
      <c r="E179" s="170"/>
      <c r="F179" s="173"/>
      <c r="G179" s="173">
        <f>SUMIF(AE180:AE180,"&lt;&gt;NOR",G180:G180)</f>
        <v>0</v>
      </c>
      <c r="H179" s="173"/>
      <c r="I179" s="173">
        <f>SUM(I180:I180)</f>
        <v>0</v>
      </c>
      <c r="J179" s="173"/>
      <c r="K179" s="173">
        <f>SUM(K180:K180)</f>
        <v>0</v>
      </c>
      <c r="L179" s="173"/>
      <c r="M179" s="173">
        <f>SUM(M180:M180)</f>
        <v>0</v>
      </c>
      <c r="N179" s="165"/>
      <c r="O179" s="165">
        <f>SUM(O180:O180)</f>
        <v>0</v>
      </c>
      <c r="P179" s="165"/>
      <c r="Q179" s="165">
        <f>SUM(Q180:Q180)</f>
        <v>0</v>
      </c>
      <c r="R179" s="165"/>
      <c r="S179" s="165"/>
      <c r="T179" s="166"/>
      <c r="U179" s="165">
        <f>SUM(U180:U180)</f>
        <v>10.44</v>
      </c>
      <c r="AE179" t="s">
        <v>105</v>
      </c>
    </row>
    <row r="180" spans="1:60" outlineLevel="1">
      <c r="A180" s="151">
        <v>107</v>
      </c>
      <c r="B180" s="157" t="s">
        <v>381</v>
      </c>
      <c r="C180" s="194" t="s">
        <v>382</v>
      </c>
      <c r="D180" s="159" t="s">
        <v>177</v>
      </c>
      <c r="E180" s="167">
        <v>49.37124</v>
      </c>
      <c r="F180" s="171">
        <f>H180+J180</f>
        <v>0</v>
      </c>
      <c r="G180" s="172">
        <f>ROUND(E180*F180,2)</f>
        <v>0</v>
      </c>
      <c r="H180" s="172"/>
      <c r="I180" s="172">
        <f>ROUND(E180*H180,2)</f>
        <v>0</v>
      </c>
      <c r="J180" s="172"/>
      <c r="K180" s="172">
        <f>ROUND(E180*J180,2)</f>
        <v>0</v>
      </c>
      <c r="L180" s="172">
        <v>21</v>
      </c>
      <c r="M180" s="172">
        <f>G180*(1+L180/100)</f>
        <v>0</v>
      </c>
      <c r="N180" s="160">
        <v>0</v>
      </c>
      <c r="O180" s="160">
        <f>ROUND(E180*N180,5)</f>
        <v>0</v>
      </c>
      <c r="P180" s="160">
        <v>0</v>
      </c>
      <c r="Q180" s="160">
        <f>ROUND(E180*P180,5)</f>
        <v>0</v>
      </c>
      <c r="R180" s="160"/>
      <c r="S180" s="160"/>
      <c r="T180" s="161">
        <v>0.21149999999999999</v>
      </c>
      <c r="U180" s="160">
        <f>ROUND(E180*T180,2)</f>
        <v>10.44</v>
      </c>
      <c r="V180" s="150"/>
      <c r="W180" s="150"/>
      <c r="X180" s="150"/>
      <c r="Y180" s="150"/>
      <c r="Z180" s="150"/>
      <c r="AA180" s="150"/>
      <c r="AB180" s="150"/>
      <c r="AC180" s="150"/>
      <c r="AD180" s="150"/>
      <c r="AE180" s="150" t="s">
        <v>109</v>
      </c>
      <c r="AF180" s="150"/>
      <c r="AG180" s="150"/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>
      <c r="A181" s="152" t="s">
        <v>104</v>
      </c>
      <c r="B181" s="158" t="s">
        <v>75</v>
      </c>
      <c r="C181" s="197" t="s">
        <v>76</v>
      </c>
      <c r="D181" s="164"/>
      <c r="E181" s="170"/>
      <c r="F181" s="173"/>
      <c r="G181" s="173">
        <f>SUMIF(AE182:AE197,"&lt;&gt;NOR",G182:G197)</f>
        <v>0</v>
      </c>
      <c r="H181" s="173"/>
      <c r="I181" s="173">
        <f>SUM(I182:I197)</f>
        <v>0</v>
      </c>
      <c r="J181" s="173"/>
      <c r="K181" s="173">
        <f>SUM(K182:K197)</f>
        <v>0</v>
      </c>
      <c r="L181" s="173"/>
      <c r="M181" s="173">
        <f>SUM(M182:M197)</f>
        <v>0</v>
      </c>
      <c r="N181" s="165"/>
      <c r="O181" s="165">
        <f>SUM(O182:O197)</f>
        <v>0.72982999999999987</v>
      </c>
      <c r="P181" s="165"/>
      <c r="Q181" s="165">
        <f>SUM(Q182:Q197)</f>
        <v>0</v>
      </c>
      <c r="R181" s="165"/>
      <c r="S181" s="165"/>
      <c r="T181" s="166"/>
      <c r="U181" s="165">
        <f>SUM(U182:U197)</f>
        <v>24.92</v>
      </c>
      <c r="AE181" t="s">
        <v>105</v>
      </c>
    </row>
    <row r="182" spans="1:60" outlineLevel="1">
      <c r="A182" s="151">
        <v>108</v>
      </c>
      <c r="B182" s="157" t="s">
        <v>383</v>
      </c>
      <c r="C182" s="194" t="s">
        <v>384</v>
      </c>
      <c r="D182" s="159" t="s">
        <v>116</v>
      </c>
      <c r="E182" s="167">
        <v>2</v>
      </c>
      <c r="F182" s="171">
        <f t="shared" ref="F182:F197" si="32">H182+J182</f>
        <v>0</v>
      </c>
      <c r="G182" s="172">
        <f t="shared" ref="G182:G197" si="33">ROUND(E182*F182,2)</f>
        <v>0</v>
      </c>
      <c r="H182" s="172"/>
      <c r="I182" s="172">
        <f t="shared" ref="I182:I197" si="34">ROUND(E182*H182,2)</f>
        <v>0</v>
      </c>
      <c r="J182" s="172"/>
      <c r="K182" s="172">
        <f t="shared" ref="K182:K197" si="35">ROUND(E182*J182,2)</f>
        <v>0</v>
      </c>
      <c r="L182" s="172">
        <v>21</v>
      </c>
      <c r="M182" s="172">
        <f t="shared" ref="M182:M197" si="36">G182*(1+L182/100)</f>
        <v>0</v>
      </c>
      <c r="N182" s="160">
        <v>0</v>
      </c>
      <c r="O182" s="160">
        <f t="shared" ref="O182:O197" si="37">ROUND(E182*N182,5)</f>
        <v>0</v>
      </c>
      <c r="P182" s="160">
        <v>0</v>
      </c>
      <c r="Q182" s="160">
        <f t="shared" ref="Q182:Q197" si="38">ROUND(E182*P182,5)</f>
        <v>0</v>
      </c>
      <c r="R182" s="160"/>
      <c r="S182" s="160"/>
      <c r="T182" s="161">
        <v>0.17499999999999999</v>
      </c>
      <c r="U182" s="160">
        <f t="shared" ref="U182:U197" si="39">ROUND(E182*T182,2)</f>
        <v>0.35</v>
      </c>
      <c r="V182" s="150"/>
      <c r="W182" s="150"/>
      <c r="X182" s="150"/>
      <c r="Y182" s="150"/>
      <c r="Z182" s="150"/>
      <c r="AA182" s="150"/>
      <c r="AB182" s="150"/>
      <c r="AC182" s="150"/>
      <c r="AD182" s="150"/>
      <c r="AE182" s="150" t="s">
        <v>109</v>
      </c>
      <c r="AF182" s="150"/>
      <c r="AG182" s="150"/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>
      <c r="A183" s="151">
        <v>109</v>
      </c>
      <c r="B183" s="157" t="s">
        <v>385</v>
      </c>
      <c r="C183" s="194" t="s">
        <v>386</v>
      </c>
      <c r="D183" s="159" t="s">
        <v>116</v>
      </c>
      <c r="E183" s="167">
        <v>2</v>
      </c>
      <c r="F183" s="171">
        <f t="shared" si="32"/>
        <v>0</v>
      </c>
      <c r="G183" s="172">
        <f t="shared" si="33"/>
        <v>0</v>
      </c>
      <c r="H183" s="172"/>
      <c r="I183" s="172">
        <f t="shared" si="34"/>
        <v>0</v>
      </c>
      <c r="J183" s="172"/>
      <c r="K183" s="172">
        <f t="shared" si="35"/>
        <v>0</v>
      </c>
      <c r="L183" s="172">
        <v>21</v>
      </c>
      <c r="M183" s="172">
        <f t="shared" si="36"/>
        <v>0</v>
      </c>
      <c r="N183" s="160">
        <v>2.3E-3</v>
      </c>
      <c r="O183" s="160">
        <f t="shared" si="37"/>
        <v>4.5999999999999999E-3</v>
      </c>
      <c r="P183" s="160">
        <v>0</v>
      </c>
      <c r="Q183" s="160">
        <f t="shared" si="38"/>
        <v>0</v>
      </c>
      <c r="R183" s="160"/>
      <c r="S183" s="160"/>
      <c r="T183" s="161">
        <v>0</v>
      </c>
      <c r="U183" s="160">
        <f t="shared" si="39"/>
        <v>0</v>
      </c>
      <c r="V183" s="150"/>
      <c r="W183" s="150"/>
      <c r="X183" s="150"/>
      <c r="Y183" s="150"/>
      <c r="Z183" s="150"/>
      <c r="AA183" s="150"/>
      <c r="AB183" s="150"/>
      <c r="AC183" s="150"/>
      <c r="AD183" s="150"/>
      <c r="AE183" s="150" t="s">
        <v>113</v>
      </c>
      <c r="AF183" s="150"/>
      <c r="AG183" s="150"/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>
      <c r="A184" s="151">
        <v>110</v>
      </c>
      <c r="B184" s="157" t="s">
        <v>387</v>
      </c>
      <c r="C184" s="194" t="s">
        <v>388</v>
      </c>
      <c r="D184" s="159" t="s">
        <v>116</v>
      </c>
      <c r="E184" s="167">
        <v>8.1999999999999993</v>
      </c>
      <c r="F184" s="171">
        <f t="shared" si="32"/>
        <v>0</v>
      </c>
      <c r="G184" s="172">
        <f t="shared" si="33"/>
        <v>0</v>
      </c>
      <c r="H184" s="172"/>
      <c r="I184" s="172">
        <f t="shared" si="34"/>
        <v>0</v>
      </c>
      <c r="J184" s="172"/>
      <c r="K184" s="172">
        <f t="shared" si="35"/>
        <v>0</v>
      </c>
      <c r="L184" s="172">
        <v>21</v>
      </c>
      <c r="M184" s="172">
        <f t="shared" si="36"/>
        <v>0</v>
      </c>
      <c r="N184" s="160">
        <v>2.9329999999999998E-2</v>
      </c>
      <c r="O184" s="160">
        <f t="shared" si="37"/>
        <v>0.24051</v>
      </c>
      <c r="P184" s="160">
        <v>0</v>
      </c>
      <c r="Q184" s="160">
        <f t="shared" si="38"/>
        <v>0</v>
      </c>
      <c r="R184" s="160"/>
      <c r="S184" s="160"/>
      <c r="T184" s="161">
        <v>0.627</v>
      </c>
      <c r="U184" s="160">
        <f t="shared" si="39"/>
        <v>5.14</v>
      </c>
      <c r="V184" s="150"/>
      <c r="W184" s="150"/>
      <c r="X184" s="150"/>
      <c r="Y184" s="150"/>
      <c r="Z184" s="150"/>
      <c r="AA184" s="150"/>
      <c r="AB184" s="150"/>
      <c r="AC184" s="150"/>
      <c r="AD184" s="150"/>
      <c r="AE184" s="150" t="s">
        <v>109</v>
      </c>
      <c r="AF184" s="150"/>
      <c r="AG184" s="150"/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>
      <c r="A185" s="151">
        <v>111</v>
      </c>
      <c r="B185" s="157" t="s">
        <v>389</v>
      </c>
      <c r="C185" s="194" t="s">
        <v>390</v>
      </c>
      <c r="D185" s="159" t="s">
        <v>116</v>
      </c>
      <c r="E185" s="167">
        <v>9</v>
      </c>
      <c r="F185" s="171">
        <f t="shared" si="32"/>
        <v>0</v>
      </c>
      <c r="G185" s="172">
        <f t="shared" si="33"/>
        <v>0</v>
      </c>
      <c r="H185" s="172"/>
      <c r="I185" s="172">
        <f t="shared" si="34"/>
        <v>0</v>
      </c>
      <c r="J185" s="172"/>
      <c r="K185" s="172">
        <f t="shared" si="35"/>
        <v>0</v>
      </c>
      <c r="L185" s="172">
        <v>21</v>
      </c>
      <c r="M185" s="172">
        <f t="shared" si="36"/>
        <v>0</v>
      </c>
      <c r="N185" s="160">
        <v>3.5950000000000003E-2</v>
      </c>
      <c r="O185" s="160">
        <f t="shared" si="37"/>
        <v>0.32355</v>
      </c>
      <c r="P185" s="160">
        <v>0</v>
      </c>
      <c r="Q185" s="160">
        <f t="shared" si="38"/>
        <v>0</v>
      </c>
      <c r="R185" s="160"/>
      <c r="S185" s="160"/>
      <c r="T185" s="161">
        <v>1.1479999999999999</v>
      </c>
      <c r="U185" s="160">
        <f t="shared" si="39"/>
        <v>10.33</v>
      </c>
      <c r="V185" s="150"/>
      <c r="W185" s="150"/>
      <c r="X185" s="150"/>
      <c r="Y185" s="150"/>
      <c r="Z185" s="150"/>
      <c r="AA185" s="150"/>
      <c r="AB185" s="150"/>
      <c r="AC185" s="150"/>
      <c r="AD185" s="150"/>
      <c r="AE185" s="150" t="s">
        <v>109</v>
      </c>
      <c r="AF185" s="150"/>
      <c r="AG185" s="150"/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ht="22.5" outlineLevel="1">
      <c r="A186" s="151">
        <v>112</v>
      </c>
      <c r="B186" s="157" t="s">
        <v>391</v>
      </c>
      <c r="C186" s="194" t="s">
        <v>392</v>
      </c>
      <c r="D186" s="159" t="s">
        <v>142</v>
      </c>
      <c r="E186" s="167">
        <v>3</v>
      </c>
      <c r="F186" s="171">
        <f t="shared" si="32"/>
        <v>0</v>
      </c>
      <c r="G186" s="172">
        <f t="shared" si="33"/>
        <v>0</v>
      </c>
      <c r="H186" s="172"/>
      <c r="I186" s="172">
        <f t="shared" si="34"/>
        <v>0</v>
      </c>
      <c r="J186" s="172"/>
      <c r="K186" s="172">
        <f t="shared" si="35"/>
        <v>0</v>
      </c>
      <c r="L186" s="172">
        <v>21</v>
      </c>
      <c r="M186" s="172">
        <f t="shared" si="36"/>
        <v>0</v>
      </c>
      <c r="N186" s="160">
        <v>1.01E-3</v>
      </c>
      <c r="O186" s="160">
        <f t="shared" si="37"/>
        <v>3.0300000000000001E-3</v>
      </c>
      <c r="P186" s="160">
        <v>0</v>
      </c>
      <c r="Q186" s="160">
        <f t="shared" si="38"/>
        <v>0</v>
      </c>
      <c r="R186" s="160"/>
      <c r="S186" s="160"/>
      <c r="T186" s="161">
        <v>1.0367</v>
      </c>
      <c r="U186" s="160">
        <f t="shared" si="39"/>
        <v>3.11</v>
      </c>
      <c r="V186" s="150"/>
      <c r="W186" s="150"/>
      <c r="X186" s="150"/>
      <c r="Y186" s="150"/>
      <c r="Z186" s="150"/>
      <c r="AA186" s="150"/>
      <c r="AB186" s="150"/>
      <c r="AC186" s="150"/>
      <c r="AD186" s="150"/>
      <c r="AE186" s="150" t="s">
        <v>109</v>
      </c>
      <c r="AF186" s="150"/>
      <c r="AG186" s="150"/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>
      <c r="A187" s="151">
        <v>113</v>
      </c>
      <c r="B187" s="157" t="s">
        <v>393</v>
      </c>
      <c r="C187" s="194" t="s">
        <v>394</v>
      </c>
      <c r="D187" s="159" t="s">
        <v>142</v>
      </c>
      <c r="E187" s="167">
        <v>2</v>
      </c>
      <c r="F187" s="171">
        <f t="shared" si="32"/>
        <v>0</v>
      </c>
      <c r="G187" s="172">
        <f t="shared" si="33"/>
        <v>0</v>
      </c>
      <c r="H187" s="172"/>
      <c r="I187" s="172">
        <f t="shared" si="34"/>
        <v>0</v>
      </c>
      <c r="J187" s="172"/>
      <c r="K187" s="172">
        <f t="shared" si="35"/>
        <v>0</v>
      </c>
      <c r="L187" s="172">
        <v>21</v>
      </c>
      <c r="M187" s="172">
        <f t="shared" si="36"/>
        <v>0</v>
      </c>
      <c r="N187" s="160">
        <v>0</v>
      </c>
      <c r="O187" s="160">
        <f t="shared" si="37"/>
        <v>0</v>
      </c>
      <c r="P187" s="160">
        <v>0</v>
      </c>
      <c r="Q187" s="160">
        <f t="shared" si="38"/>
        <v>0</v>
      </c>
      <c r="R187" s="160"/>
      <c r="S187" s="160"/>
      <c r="T187" s="161">
        <v>0.2</v>
      </c>
      <c r="U187" s="160">
        <f t="shared" si="39"/>
        <v>0.4</v>
      </c>
      <c r="V187" s="150"/>
      <c r="W187" s="150"/>
      <c r="X187" s="150"/>
      <c r="Y187" s="150"/>
      <c r="Z187" s="150"/>
      <c r="AA187" s="150"/>
      <c r="AB187" s="150"/>
      <c r="AC187" s="150"/>
      <c r="AD187" s="150"/>
      <c r="AE187" s="150" t="s">
        <v>109</v>
      </c>
      <c r="AF187" s="150"/>
      <c r="AG187" s="150"/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>
      <c r="A188" s="151">
        <v>114</v>
      </c>
      <c r="B188" s="157" t="s">
        <v>395</v>
      </c>
      <c r="C188" s="194" t="s">
        <v>396</v>
      </c>
      <c r="D188" s="159" t="s">
        <v>142</v>
      </c>
      <c r="E188" s="167">
        <v>2</v>
      </c>
      <c r="F188" s="171">
        <f t="shared" si="32"/>
        <v>0</v>
      </c>
      <c r="G188" s="172">
        <f t="shared" si="33"/>
        <v>0</v>
      </c>
      <c r="H188" s="172"/>
      <c r="I188" s="172">
        <f t="shared" si="34"/>
        <v>0</v>
      </c>
      <c r="J188" s="172"/>
      <c r="K188" s="172">
        <f t="shared" si="35"/>
        <v>0</v>
      </c>
      <c r="L188" s="172">
        <v>21</v>
      </c>
      <c r="M188" s="172">
        <f t="shared" si="36"/>
        <v>0</v>
      </c>
      <c r="N188" s="160">
        <v>1E-3</v>
      </c>
      <c r="O188" s="160">
        <f t="shared" si="37"/>
        <v>2E-3</v>
      </c>
      <c r="P188" s="160">
        <v>0</v>
      </c>
      <c r="Q188" s="160">
        <f t="shared" si="38"/>
        <v>0</v>
      </c>
      <c r="R188" s="160"/>
      <c r="S188" s="160"/>
      <c r="T188" s="161">
        <v>0</v>
      </c>
      <c r="U188" s="160">
        <f t="shared" si="39"/>
        <v>0</v>
      </c>
      <c r="V188" s="150"/>
      <c r="W188" s="150"/>
      <c r="X188" s="150"/>
      <c r="Y188" s="150"/>
      <c r="Z188" s="150"/>
      <c r="AA188" s="150"/>
      <c r="AB188" s="150"/>
      <c r="AC188" s="150"/>
      <c r="AD188" s="150"/>
      <c r="AE188" s="150" t="s">
        <v>113</v>
      </c>
      <c r="AF188" s="150"/>
      <c r="AG188" s="150"/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>
      <c r="A189" s="151">
        <v>115</v>
      </c>
      <c r="B189" s="157" t="s">
        <v>397</v>
      </c>
      <c r="C189" s="194" t="s">
        <v>398</v>
      </c>
      <c r="D189" s="159" t="s">
        <v>142</v>
      </c>
      <c r="E189" s="167">
        <v>9</v>
      </c>
      <c r="F189" s="171">
        <f t="shared" si="32"/>
        <v>0</v>
      </c>
      <c r="G189" s="172">
        <f t="shared" si="33"/>
        <v>0</v>
      </c>
      <c r="H189" s="172"/>
      <c r="I189" s="172">
        <f t="shared" si="34"/>
        <v>0</v>
      </c>
      <c r="J189" s="172"/>
      <c r="K189" s="172">
        <f t="shared" si="35"/>
        <v>0</v>
      </c>
      <c r="L189" s="172">
        <v>21</v>
      </c>
      <c r="M189" s="172">
        <f t="shared" si="36"/>
        <v>0</v>
      </c>
      <c r="N189" s="160">
        <v>0</v>
      </c>
      <c r="O189" s="160">
        <f t="shared" si="37"/>
        <v>0</v>
      </c>
      <c r="P189" s="160">
        <v>0</v>
      </c>
      <c r="Q189" s="160">
        <f t="shared" si="38"/>
        <v>0</v>
      </c>
      <c r="R189" s="160"/>
      <c r="S189" s="160"/>
      <c r="T189" s="161">
        <v>0.17</v>
      </c>
      <c r="U189" s="160">
        <f t="shared" si="39"/>
        <v>1.53</v>
      </c>
      <c r="V189" s="150"/>
      <c r="W189" s="150"/>
      <c r="X189" s="150"/>
      <c r="Y189" s="150"/>
      <c r="Z189" s="150"/>
      <c r="AA189" s="150"/>
      <c r="AB189" s="150"/>
      <c r="AC189" s="150"/>
      <c r="AD189" s="150"/>
      <c r="AE189" s="150" t="s">
        <v>109</v>
      </c>
      <c r="AF189" s="150"/>
      <c r="AG189" s="150"/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>
      <c r="A190" s="151">
        <v>116</v>
      </c>
      <c r="B190" s="157" t="s">
        <v>399</v>
      </c>
      <c r="C190" s="194" t="s">
        <v>400</v>
      </c>
      <c r="D190" s="159" t="s">
        <v>142</v>
      </c>
      <c r="E190" s="167">
        <v>9</v>
      </c>
      <c r="F190" s="171">
        <f t="shared" si="32"/>
        <v>0</v>
      </c>
      <c r="G190" s="172">
        <f t="shared" si="33"/>
        <v>0</v>
      </c>
      <c r="H190" s="172"/>
      <c r="I190" s="172">
        <f t="shared" si="34"/>
        <v>0</v>
      </c>
      <c r="J190" s="172"/>
      <c r="K190" s="172">
        <f t="shared" si="35"/>
        <v>0</v>
      </c>
      <c r="L190" s="172">
        <v>21</v>
      </c>
      <c r="M190" s="172">
        <f t="shared" si="36"/>
        <v>0</v>
      </c>
      <c r="N190" s="160">
        <v>0</v>
      </c>
      <c r="O190" s="160">
        <f t="shared" si="37"/>
        <v>0</v>
      </c>
      <c r="P190" s="160">
        <v>0</v>
      </c>
      <c r="Q190" s="160">
        <f t="shared" si="38"/>
        <v>0</v>
      </c>
      <c r="R190" s="160"/>
      <c r="S190" s="160"/>
      <c r="T190" s="161">
        <v>0</v>
      </c>
      <c r="U190" s="160">
        <f t="shared" si="39"/>
        <v>0</v>
      </c>
      <c r="V190" s="150"/>
      <c r="W190" s="150"/>
      <c r="X190" s="150"/>
      <c r="Y190" s="150"/>
      <c r="Z190" s="150"/>
      <c r="AA190" s="150"/>
      <c r="AB190" s="150"/>
      <c r="AC190" s="150"/>
      <c r="AD190" s="150"/>
      <c r="AE190" s="150" t="s">
        <v>109</v>
      </c>
      <c r="AF190" s="150"/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>
      <c r="A191" s="151">
        <v>117</v>
      </c>
      <c r="B191" s="157" t="s">
        <v>401</v>
      </c>
      <c r="C191" s="194" t="s">
        <v>402</v>
      </c>
      <c r="D191" s="159" t="s">
        <v>116</v>
      </c>
      <c r="E191" s="167">
        <v>3.2</v>
      </c>
      <c r="F191" s="171">
        <f t="shared" si="32"/>
        <v>0</v>
      </c>
      <c r="G191" s="172">
        <f t="shared" si="33"/>
        <v>0</v>
      </c>
      <c r="H191" s="172"/>
      <c r="I191" s="172">
        <f t="shared" si="34"/>
        <v>0</v>
      </c>
      <c r="J191" s="172"/>
      <c r="K191" s="172">
        <f t="shared" si="35"/>
        <v>0</v>
      </c>
      <c r="L191" s="172">
        <v>21</v>
      </c>
      <c r="M191" s="172">
        <f t="shared" si="36"/>
        <v>0</v>
      </c>
      <c r="N191" s="160">
        <v>0</v>
      </c>
      <c r="O191" s="160">
        <f t="shared" si="37"/>
        <v>0</v>
      </c>
      <c r="P191" s="160">
        <v>0</v>
      </c>
      <c r="Q191" s="160">
        <f t="shared" si="38"/>
        <v>0</v>
      </c>
      <c r="R191" s="160"/>
      <c r="S191" s="160"/>
      <c r="T191" s="161">
        <v>0.27067000000000002</v>
      </c>
      <c r="U191" s="160">
        <f t="shared" si="39"/>
        <v>0.87</v>
      </c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 t="s">
        <v>109</v>
      </c>
      <c r="AF191" s="150"/>
      <c r="AG191" s="150"/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>
      <c r="A192" s="151">
        <v>118</v>
      </c>
      <c r="B192" s="157" t="s">
        <v>403</v>
      </c>
      <c r="C192" s="194" t="s">
        <v>404</v>
      </c>
      <c r="D192" s="159" t="s">
        <v>116</v>
      </c>
      <c r="E192" s="167">
        <v>3.2</v>
      </c>
      <c r="F192" s="171">
        <f t="shared" si="32"/>
        <v>0</v>
      </c>
      <c r="G192" s="172">
        <f t="shared" si="33"/>
        <v>0</v>
      </c>
      <c r="H192" s="172"/>
      <c r="I192" s="172">
        <f t="shared" si="34"/>
        <v>0</v>
      </c>
      <c r="J192" s="172"/>
      <c r="K192" s="172">
        <f t="shared" si="35"/>
        <v>0</v>
      </c>
      <c r="L192" s="172">
        <v>21</v>
      </c>
      <c r="M192" s="172">
        <f t="shared" si="36"/>
        <v>0</v>
      </c>
      <c r="N192" s="160">
        <v>2.7119999999999998E-2</v>
      </c>
      <c r="O192" s="160">
        <f t="shared" si="37"/>
        <v>8.6779999999999996E-2</v>
      </c>
      <c r="P192" s="160">
        <v>0</v>
      </c>
      <c r="Q192" s="160">
        <f t="shared" si="38"/>
        <v>0</v>
      </c>
      <c r="R192" s="160"/>
      <c r="S192" s="160"/>
      <c r="T192" s="161">
        <v>0.69399999999999995</v>
      </c>
      <c r="U192" s="160">
        <f t="shared" si="39"/>
        <v>2.2200000000000002</v>
      </c>
      <c r="V192" s="150"/>
      <c r="W192" s="150"/>
      <c r="X192" s="150"/>
      <c r="Y192" s="150"/>
      <c r="Z192" s="150"/>
      <c r="AA192" s="150"/>
      <c r="AB192" s="150"/>
      <c r="AC192" s="150"/>
      <c r="AD192" s="150"/>
      <c r="AE192" s="150" t="s">
        <v>109</v>
      </c>
      <c r="AF192" s="150"/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>
      <c r="A193" s="151">
        <v>119</v>
      </c>
      <c r="B193" s="157" t="s">
        <v>405</v>
      </c>
      <c r="C193" s="194" t="s">
        <v>406</v>
      </c>
      <c r="D193" s="159" t="s">
        <v>116</v>
      </c>
      <c r="E193" s="167">
        <v>6</v>
      </c>
      <c r="F193" s="171">
        <f t="shared" si="32"/>
        <v>0</v>
      </c>
      <c r="G193" s="172">
        <f t="shared" si="33"/>
        <v>0</v>
      </c>
      <c r="H193" s="172"/>
      <c r="I193" s="172">
        <f t="shared" si="34"/>
        <v>0</v>
      </c>
      <c r="J193" s="172"/>
      <c r="K193" s="172">
        <f t="shared" si="35"/>
        <v>0</v>
      </c>
      <c r="L193" s="172">
        <v>21</v>
      </c>
      <c r="M193" s="172">
        <f t="shared" si="36"/>
        <v>0</v>
      </c>
      <c r="N193" s="160">
        <v>1.106E-2</v>
      </c>
      <c r="O193" s="160">
        <f t="shared" si="37"/>
        <v>6.6360000000000002E-2</v>
      </c>
      <c r="P193" s="160">
        <v>0</v>
      </c>
      <c r="Q193" s="160">
        <f t="shared" si="38"/>
        <v>0</v>
      </c>
      <c r="R193" s="160"/>
      <c r="S193" s="160"/>
      <c r="T193" s="161">
        <v>0</v>
      </c>
      <c r="U193" s="160">
        <f t="shared" si="39"/>
        <v>0</v>
      </c>
      <c r="V193" s="150"/>
      <c r="W193" s="150"/>
      <c r="X193" s="150"/>
      <c r="Y193" s="150"/>
      <c r="Z193" s="150"/>
      <c r="AA193" s="150"/>
      <c r="AB193" s="150"/>
      <c r="AC193" s="150"/>
      <c r="AD193" s="150"/>
      <c r="AE193" s="150" t="s">
        <v>113</v>
      </c>
      <c r="AF193" s="150"/>
      <c r="AG193" s="150"/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>
      <c r="A194" s="151">
        <v>120</v>
      </c>
      <c r="B194" s="157" t="s">
        <v>407</v>
      </c>
      <c r="C194" s="194" t="s">
        <v>408</v>
      </c>
      <c r="D194" s="159" t="s">
        <v>142</v>
      </c>
      <c r="E194" s="167">
        <v>2</v>
      </c>
      <c r="F194" s="171">
        <f t="shared" si="32"/>
        <v>0</v>
      </c>
      <c r="G194" s="172">
        <f t="shared" si="33"/>
        <v>0</v>
      </c>
      <c r="H194" s="172"/>
      <c r="I194" s="172">
        <f t="shared" si="34"/>
        <v>0</v>
      </c>
      <c r="J194" s="172"/>
      <c r="K194" s="172">
        <f t="shared" si="35"/>
        <v>0</v>
      </c>
      <c r="L194" s="172">
        <v>21</v>
      </c>
      <c r="M194" s="172">
        <f t="shared" si="36"/>
        <v>0</v>
      </c>
      <c r="N194" s="160">
        <v>0</v>
      </c>
      <c r="O194" s="160">
        <f t="shared" si="37"/>
        <v>0</v>
      </c>
      <c r="P194" s="160">
        <v>0</v>
      </c>
      <c r="Q194" s="160">
        <f t="shared" si="38"/>
        <v>0</v>
      </c>
      <c r="R194" s="160"/>
      <c r="S194" s="160"/>
      <c r="T194" s="161">
        <v>0.23</v>
      </c>
      <c r="U194" s="160">
        <f t="shared" si="39"/>
        <v>0.46</v>
      </c>
      <c r="V194" s="150"/>
      <c r="W194" s="150"/>
      <c r="X194" s="150"/>
      <c r="Y194" s="150"/>
      <c r="Z194" s="150"/>
      <c r="AA194" s="150"/>
      <c r="AB194" s="150"/>
      <c r="AC194" s="150"/>
      <c r="AD194" s="150"/>
      <c r="AE194" s="150" t="s">
        <v>109</v>
      </c>
      <c r="AF194" s="150"/>
      <c r="AG194" s="150"/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>
      <c r="A195" s="151">
        <v>121</v>
      </c>
      <c r="B195" s="157" t="s">
        <v>409</v>
      </c>
      <c r="C195" s="194" t="s">
        <v>410</v>
      </c>
      <c r="D195" s="159" t="s">
        <v>142</v>
      </c>
      <c r="E195" s="167">
        <v>2</v>
      </c>
      <c r="F195" s="171">
        <f t="shared" si="32"/>
        <v>0</v>
      </c>
      <c r="G195" s="172">
        <f t="shared" si="33"/>
        <v>0</v>
      </c>
      <c r="H195" s="172"/>
      <c r="I195" s="172">
        <f t="shared" si="34"/>
        <v>0</v>
      </c>
      <c r="J195" s="172"/>
      <c r="K195" s="172">
        <f t="shared" si="35"/>
        <v>0</v>
      </c>
      <c r="L195" s="172">
        <v>21</v>
      </c>
      <c r="M195" s="172">
        <f t="shared" si="36"/>
        <v>0</v>
      </c>
      <c r="N195" s="160">
        <v>1.5E-3</v>
      </c>
      <c r="O195" s="160">
        <f t="shared" si="37"/>
        <v>3.0000000000000001E-3</v>
      </c>
      <c r="P195" s="160">
        <v>0</v>
      </c>
      <c r="Q195" s="160">
        <f t="shared" si="38"/>
        <v>0</v>
      </c>
      <c r="R195" s="160"/>
      <c r="S195" s="160"/>
      <c r="T195" s="161">
        <v>0</v>
      </c>
      <c r="U195" s="160">
        <f t="shared" si="39"/>
        <v>0</v>
      </c>
      <c r="V195" s="150"/>
      <c r="W195" s="150"/>
      <c r="X195" s="150"/>
      <c r="Y195" s="150"/>
      <c r="Z195" s="150"/>
      <c r="AA195" s="150"/>
      <c r="AB195" s="150"/>
      <c r="AC195" s="150"/>
      <c r="AD195" s="150"/>
      <c r="AE195" s="150" t="s">
        <v>113</v>
      </c>
      <c r="AF195" s="150"/>
      <c r="AG195" s="150"/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>
      <c r="A196" s="151">
        <v>122</v>
      </c>
      <c r="B196" s="157" t="s">
        <v>397</v>
      </c>
      <c r="C196" s="194" t="s">
        <v>398</v>
      </c>
      <c r="D196" s="159" t="s">
        <v>142</v>
      </c>
      <c r="E196" s="167">
        <v>3</v>
      </c>
      <c r="F196" s="171">
        <f t="shared" si="32"/>
        <v>0</v>
      </c>
      <c r="G196" s="172">
        <f t="shared" si="33"/>
        <v>0</v>
      </c>
      <c r="H196" s="172"/>
      <c r="I196" s="172">
        <f t="shared" si="34"/>
        <v>0</v>
      </c>
      <c r="J196" s="172"/>
      <c r="K196" s="172">
        <f t="shared" si="35"/>
        <v>0</v>
      </c>
      <c r="L196" s="172">
        <v>21</v>
      </c>
      <c r="M196" s="172">
        <f t="shared" si="36"/>
        <v>0</v>
      </c>
      <c r="N196" s="160">
        <v>0</v>
      </c>
      <c r="O196" s="160">
        <f t="shared" si="37"/>
        <v>0</v>
      </c>
      <c r="P196" s="160">
        <v>0</v>
      </c>
      <c r="Q196" s="160">
        <f t="shared" si="38"/>
        <v>0</v>
      </c>
      <c r="R196" s="160"/>
      <c r="S196" s="160"/>
      <c r="T196" s="161">
        <v>0.17</v>
      </c>
      <c r="U196" s="160">
        <f t="shared" si="39"/>
        <v>0.51</v>
      </c>
      <c r="V196" s="150"/>
      <c r="W196" s="150"/>
      <c r="X196" s="150"/>
      <c r="Y196" s="150"/>
      <c r="Z196" s="150"/>
      <c r="AA196" s="150"/>
      <c r="AB196" s="150"/>
      <c r="AC196" s="150"/>
      <c r="AD196" s="150"/>
      <c r="AE196" s="150" t="s">
        <v>109</v>
      </c>
      <c r="AF196" s="150"/>
      <c r="AG196" s="150"/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>
      <c r="A197" s="151">
        <v>123</v>
      </c>
      <c r="B197" s="157" t="s">
        <v>411</v>
      </c>
      <c r="C197" s="194" t="s">
        <v>412</v>
      </c>
      <c r="D197" s="159" t="s">
        <v>142</v>
      </c>
      <c r="E197" s="167">
        <v>3</v>
      </c>
      <c r="F197" s="171">
        <f t="shared" si="32"/>
        <v>0</v>
      </c>
      <c r="G197" s="172">
        <f t="shared" si="33"/>
        <v>0</v>
      </c>
      <c r="H197" s="172"/>
      <c r="I197" s="172">
        <f t="shared" si="34"/>
        <v>0</v>
      </c>
      <c r="J197" s="172"/>
      <c r="K197" s="172">
        <f t="shared" si="35"/>
        <v>0</v>
      </c>
      <c r="L197" s="172">
        <v>21</v>
      </c>
      <c r="M197" s="172">
        <f t="shared" si="36"/>
        <v>0</v>
      </c>
      <c r="N197" s="160">
        <v>0</v>
      </c>
      <c r="O197" s="160">
        <f t="shared" si="37"/>
        <v>0</v>
      </c>
      <c r="P197" s="160">
        <v>0</v>
      </c>
      <c r="Q197" s="160">
        <f t="shared" si="38"/>
        <v>0</v>
      </c>
      <c r="R197" s="160"/>
      <c r="S197" s="160"/>
      <c r="T197" s="161">
        <v>0</v>
      </c>
      <c r="U197" s="160">
        <f t="shared" si="39"/>
        <v>0</v>
      </c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 t="s">
        <v>109</v>
      </c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>
      <c r="A198" s="152" t="s">
        <v>104</v>
      </c>
      <c r="B198" s="158" t="s">
        <v>77</v>
      </c>
      <c r="C198" s="197" t="s">
        <v>26</v>
      </c>
      <c r="D198" s="164"/>
      <c r="E198" s="170"/>
      <c r="F198" s="173"/>
      <c r="G198" s="173">
        <f>SUMIF(AE199:AE209,"&lt;&gt;NOR",G199:G209)</f>
        <v>0</v>
      </c>
      <c r="H198" s="173"/>
      <c r="I198" s="173">
        <f>SUM(I199:I209)</f>
        <v>0</v>
      </c>
      <c r="J198" s="173"/>
      <c r="K198" s="173">
        <f>SUM(K199:K209)</f>
        <v>0</v>
      </c>
      <c r="L198" s="173"/>
      <c r="M198" s="173">
        <f>SUM(M199:M209)</f>
        <v>0</v>
      </c>
      <c r="N198" s="165"/>
      <c r="O198" s="165">
        <f>SUM(O199:O209)</f>
        <v>0</v>
      </c>
      <c r="P198" s="165"/>
      <c r="Q198" s="165">
        <f>SUM(Q199:Q209)</f>
        <v>0</v>
      </c>
      <c r="R198" s="165"/>
      <c r="S198" s="165"/>
      <c r="T198" s="166"/>
      <c r="U198" s="165">
        <f>SUM(U199:U209)</f>
        <v>0</v>
      </c>
      <c r="AE198" t="s">
        <v>105</v>
      </c>
    </row>
    <row r="199" spans="1:60" outlineLevel="1">
      <c r="A199" s="151">
        <v>124</v>
      </c>
      <c r="B199" s="157" t="s">
        <v>413</v>
      </c>
      <c r="C199" s="194" t="s">
        <v>414</v>
      </c>
      <c r="D199" s="159" t="s">
        <v>415</v>
      </c>
      <c r="E199" s="167">
        <v>1</v>
      </c>
      <c r="F199" s="171">
        <f t="shared" ref="F199:F209" si="40">H199+J199</f>
        <v>0</v>
      </c>
      <c r="G199" s="172">
        <f t="shared" ref="G199:G209" si="41">ROUND(E199*F199,2)</f>
        <v>0</v>
      </c>
      <c r="H199" s="172"/>
      <c r="I199" s="172">
        <f t="shared" ref="I199:I209" si="42">ROUND(E199*H199,2)</f>
        <v>0</v>
      </c>
      <c r="J199" s="172"/>
      <c r="K199" s="172">
        <f t="shared" ref="K199:K209" si="43">ROUND(E199*J199,2)</f>
        <v>0</v>
      </c>
      <c r="L199" s="172">
        <v>21</v>
      </c>
      <c r="M199" s="172">
        <f t="shared" ref="M199:M209" si="44">G199*(1+L199/100)</f>
        <v>0</v>
      </c>
      <c r="N199" s="160">
        <v>0</v>
      </c>
      <c r="O199" s="160">
        <f t="shared" ref="O199:O209" si="45">ROUND(E199*N199,5)</f>
        <v>0</v>
      </c>
      <c r="P199" s="160">
        <v>0</v>
      </c>
      <c r="Q199" s="160">
        <f t="shared" ref="Q199:Q209" si="46">ROUND(E199*P199,5)</f>
        <v>0</v>
      </c>
      <c r="R199" s="160"/>
      <c r="S199" s="160"/>
      <c r="T199" s="161">
        <v>0</v>
      </c>
      <c r="U199" s="160">
        <f t="shared" ref="U199:U209" si="47">ROUND(E199*T199,2)</f>
        <v>0</v>
      </c>
      <c r="V199" s="150"/>
      <c r="W199" s="150"/>
      <c r="X199" s="150"/>
      <c r="Y199" s="150"/>
      <c r="Z199" s="150"/>
      <c r="AA199" s="150"/>
      <c r="AB199" s="150"/>
      <c r="AC199" s="150"/>
      <c r="AD199" s="150"/>
      <c r="AE199" s="150" t="s">
        <v>109</v>
      </c>
      <c r="AF199" s="150"/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>
      <c r="A200" s="151">
        <v>125</v>
      </c>
      <c r="B200" s="157" t="s">
        <v>416</v>
      </c>
      <c r="C200" s="194" t="s">
        <v>417</v>
      </c>
      <c r="D200" s="159" t="s">
        <v>415</v>
      </c>
      <c r="E200" s="167">
        <v>1</v>
      </c>
      <c r="F200" s="171">
        <f t="shared" si="40"/>
        <v>0</v>
      </c>
      <c r="G200" s="172">
        <f t="shared" si="41"/>
        <v>0</v>
      </c>
      <c r="H200" s="172"/>
      <c r="I200" s="172">
        <f t="shared" si="42"/>
        <v>0</v>
      </c>
      <c r="J200" s="172"/>
      <c r="K200" s="172">
        <f t="shared" si="43"/>
        <v>0</v>
      </c>
      <c r="L200" s="172">
        <v>21</v>
      </c>
      <c r="M200" s="172">
        <f t="shared" si="44"/>
        <v>0</v>
      </c>
      <c r="N200" s="160">
        <v>0</v>
      </c>
      <c r="O200" s="160">
        <f t="shared" si="45"/>
        <v>0</v>
      </c>
      <c r="P200" s="160">
        <v>0</v>
      </c>
      <c r="Q200" s="160">
        <f t="shared" si="46"/>
        <v>0</v>
      </c>
      <c r="R200" s="160"/>
      <c r="S200" s="160"/>
      <c r="T200" s="161">
        <v>0</v>
      </c>
      <c r="U200" s="160">
        <f t="shared" si="47"/>
        <v>0</v>
      </c>
      <c r="V200" s="150"/>
      <c r="W200" s="150"/>
      <c r="X200" s="150"/>
      <c r="Y200" s="150"/>
      <c r="Z200" s="150"/>
      <c r="AA200" s="150"/>
      <c r="AB200" s="150"/>
      <c r="AC200" s="150"/>
      <c r="AD200" s="150"/>
      <c r="AE200" s="150" t="s">
        <v>109</v>
      </c>
      <c r="AF200" s="150"/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ht="22.5" outlineLevel="1">
      <c r="A201" s="151">
        <v>126</v>
      </c>
      <c r="B201" s="157" t="s">
        <v>418</v>
      </c>
      <c r="C201" s="194" t="s">
        <v>419</v>
      </c>
      <c r="D201" s="159" t="s">
        <v>415</v>
      </c>
      <c r="E201" s="167">
        <v>1</v>
      </c>
      <c r="F201" s="171">
        <f t="shared" si="40"/>
        <v>0</v>
      </c>
      <c r="G201" s="172">
        <f t="shared" si="41"/>
        <v>0</v>
      </c>
      <c r="H201" s="172"/>
      <c r="I201" s="172">
        <f t="shared" si="42"/>
        <v>0</v>
      </c>
      <c r="J201" s="172"/>
      <c r="K201" s="172">
        <f t="shared" si="43"/>
        <v>0</v>
      </c>
      <c r="L201" s="172">
        <v>21</v>
      </c>
      <c r="M201" s="172">
        <f t="shared" si="44"/>
        <v>0</v>
      </c>
      <c r="N201" s="160">
        <v>0</v>
      </c>
      <c r="O201" s="160">
        <f t="shared" si="45"/>
        <v>0</v>
      </c>
      <c r="P201" s="160">
        <v>0</v>
      </c>
      <c r="Q201" s="160">
        <f t="shared" si="46"/>
        <v>0</v>
      </c>
      <c r="R201" s="160"/>
      <c r="S201" s="160"/>
      <c r="T201" s="161">
        <v>0</v>
      </c>
      <c r="U201" s="160">
        <f t="shared" si="47"/>
        <v>0</v>
      </c>
      <c r="V201" s="150"/>
      <c r="W201" s="150"/>
      <c r="X201" s="150"/>
      <c r="Y201" s="150"/>
      <c r="Z201" s="150"/>
      <c r="AA201" s="150"/>
      <c r="AB201" s="150"/>
      <c r="AC201" s="150"/>
      <c r="AD201" s="150"/>
      <c r="AE201" s="150" t="s">
        <v>109</v>
      </c>
      <c r="AF201" s="150"/>
      <c r="AG201" s="150"/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>
      <c r="A202" s="151">
        <v>127</v>
      </c>
      <c r="B202" s="157" t="s">
        <v>420</v>
      </c>
      <c r="C202" s="194" t="s">
        <v>421</v>
      </c>
      <c r="D202" s="159" t="s">
        <v>415</v>
      </c>
      <c r="E202" s="167">
        <v>1</v>
      </c>
      <c r="F202" s="171">
        <f t="shared" si="40"/>
        <v>0</v>
      </c>
      <c r="G202" s="172">
        <f t="shared" si="41"/>
        <v>0</v>
      </c>
      <c r="H202" s="172"/>
      <c r="I202" s="172">
        <f t="shared" si="42"/>
        <v>0</v>
      </c>
      <c r="J202" s="172"/>
      <c r="K202" s="172">
        <f t="shared" si="43"/>
        <v>0</v>
      </c>
      <c r="L202" s="172">
        <v>21</v>
      </c>
      <c r="M202" s="172">
        <f t="shared" si="44"/>
        <v>0</v>
      </c>
      <c r="N202" s="160">
        <v>0</v>
      </c>
      <c r="O202" s="160">
        <f t="shared" si="45"/>
        <v>0</v>
      </c>
      <c r="P202" s="160">
        <v>0</v>
      </c>
      <c r="Q202" s="160">
        <f t="shared" si="46"/>
        <v>0</v>
      </c>
      <c r="R202" s="160"/>
      <c r="S202" s="160"/>
      <c r="T202" s="161">
        <v>0</v>
      </c>
      <c r="U202" s="160">
        <f t="shared" si="47"/>
        <v>0</v>
      </c>
      <c r="V202" s="150"/>
      <c r="W202" s="150"/>
      <c r="X202" s="150"/>
      <c r="Y202" s="150"/>
      <c r="Z202" s="150"/>
      <c r="AA202" s="150"/>
      <c r="AB202" s="150"/>
      <c r="AC202" s="150"/>
      <c r="AD202" s="150"/>
      <c r="AE202" s="150" t="s">
        <v>109</v>
      </c>
      <c r="AF202" s="150"/>
      <c r="AG202" s="150"/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ht="22.5" outlineLevel="1">
      <c r="A203" s="151">
        <v>128</v>
      </c>
      <c r="B203" s="157" t="s">
        <v>422</v>
      </c>
      <c r="C203" s="194" t="s">
        <v>423</v>
      </c>
      <c r="D203" s="159" t="s">
        <v>415</v>
      </c>
      <c r="E203" s="167">
        <v>1</v>
      </c>
      <c r="F203" s="171">
        <f t="shared" si="40"/>
        <v>0</v>
      </c>
      <c r="G203" s="172">
        <f t="shared" si="41"/>
        <v>0</v>
      </c>
      <c r="H203" s="172"/>
      <c r="I203" s="172">
        <f t="shared" si="42"/>
        <v>0</v>
      </c>
      <c r="J203" s="172"/>
      <c r="K203" s="172">
        <f t="shared" si="43"/>
        <v>0</v>
      </c>
      <c r="L203" s="172">
        <v>21</v>
      </c>
      <c r="M203" s="172">
        <f t="shared" si="44"/>
        <v>0</v>
      </c>
      <c r="N203" s="160">
        <v>0</v>
      </c>
      <c r="O203" s="160">
        <f t="shared" si="45"/>
        <v>0</v>
      </c>
      <c r="P203" s="160">
        <v>0</v>
      </c>
      <c r="Q203" s="160">
        <f t="shared" si="46"/>
        <v>0</v>
      </c>
      <c r="R203" s="160"/>
      <c r="S203" s="160"/>
      <c r="T203" s="161">
        <v>0</v>
      </c>
      <c r="U203" s="160">
        <f t="shared" si="47"/>
        <v>0</v>
      </c>
      <c r="V203" s="150"/>
      <c r="W203" s="150"/>
      <c r="X203" s="150"/>
      <c r="Y203" s="150"/>
      <c r="Z203" s="150"/>
      <c r="AA203" s="150"/>
      <c r="AB203" s="150"/>
      <c r="AC203" s="150"/>
      <c r="AD203" s="150"/>
      <c r="AE203" s="150" t="s">
        <v>109</v>
      </c>
      <c r="AF203" s="150"/>
      <c r="AG203" s="150"/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>
      <c r="A204" s="151">
        <v>129</v>
      </c>
      <c r="B204" s="157" t="s">
        <v>424</v>
      </c>
      <c r="C204" s="194" t="s">
        <v>425</v>
      </c>
      <c r="D204" s="159" t="s">
        <v>415</v>
      </c>
      <c r="E204" s="167">
        <v>1</v>
      </c>
      <c r="F204" s="171">
        <f t="shared" si="40"/>
        <v>0</v>
      </c>
      <c r="G204" s="172">
        <f t="shared" si="41"/>
        <v>0</v>
      </c>
      <c r="H204" s="172"/>
      <c r="I204" s="172">
        <f t="shared" si="42"/>
        <v>0</v>
      </c>
      <c r="J204" s="172"/>
      <c r="K204" s="172">
        <f t="shared" si="43"/>
        <v>0</v>
      </c>
      <c r="L204" s="172">
        <v>21</v>
      </c>
      <c r="M204" s="172">
        <f t="shared" si="44"/>
        <v>0</v>
      </c>
      <c r="N204" s="160">
        <v>0</v>
      </c>
      <c r="O204" s="160">
        <f t="shared" si="45"/>
        <v>0</v>
      </c>
      <c r="P204" s="160">
        <v>0</v>
      </c>
      <c r="Q204" s="160">
        <f t="shared" si="46"/>
        <v>0</v>
      </c>
      <c r="R204" s="160"/>
      <c r="S204" s="160"/>
      <c r="T204" s="161">
        <v>0</v>
      </c>
      <c r="U204" s="160">
        <f t="shared" si="47"/>
        <v>0</v>
      </c>
      <c r="V204" s="150"/>
      <c r="W204" s="150"/>
      <c r="X204" s="150"/>
      <c r="Y204" s="150"/>
      <c r="Z204" s="150"/>
      <c r="AA204" s="150"/>
      <c r="AB204" s="150"/>
      <c r="AC204" s="150"/>
      <c r="AD204" s="150"/>
      <c r="AE204" s="150" t="s">
        <v>109</v>
      </c>
      <c r="AF204" s="150"/>
      <c r="AG204" s="150"/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>
      <c r="A205" s="151">
        <v>130</v>
      </c>
      <c r="B205" s="157" t="s">
        <v>426</v>
      </c>
      <c r="C205" s="194" t="s">
        <v>427</v>
      </c>
      <c r="D205" s="159" t="s">
        <v>415</v>
      </c>
      <c r="E205" s="167">
        <v>1</v>
      </c>
      <c r="F205" s="171">
        <f t="shared" si="40"/>
        <v>0</v>
      </c>
      <c r="G205" s="172">
        <f t="shared" si="41"/>
        <v>0</v>
      </c>
      <c r="H205" s="172"/>
      <c r="I205" s="172">
        <f t="shared" si="42"/>
        <v>0</v>
      </c>
      <c r="J205" s="172"/>
      <c r="K205" s="172">
        <f t="shared" si="43"/>
        <v>0</v>
      </c>
      <c r="L205" s="172">
        <v>21</v>
      </c>
      <c r="M205" s="172">
        <f t="shared" si="44"/>
        <v>0</v>
      </c>
      <c r="N205" s="160">
        <v>0</v>
      </c>
      <c r="O205" s="160">
        <f t="shared" si="45"/>
        <v>0</v>
      </c>
      <c r="P205" s="160">
        <v>0</v>
      </c>
      <c r="Q205" s="160">
        <f t="shared" si="46"/>
        <v>0</v>
      </c>
      <c r="R205" s="160"/>
      <c r="S205" s="160"/>
      <c r="T205" s="161">
        <v>0</v>
      </c>
      <c r="U205" s="160">
        <f t="shared" si="47"/>
        <v>0</v>
      </c>
      <c r="V205" s="150"/>
      <c r="W205" s="150"/>
      <c r="X205" s="150"/>
      <c r="Y205" s="150"/>
      <c r="Z205" s="150"/>
      <c r="AA205" s="150"/>
      <c r="AB205" s="150"/>
      <c r="AC205" s="150"/>
      <c r="AD205" s="150"/>
      <c r="AE205" s="150" t="s">
        <v>109</v>
      </c>
      <c r="AF205" s="150"/>
      <c r="AG205" s="150"/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>
      <c r="A206" s="151">
        <v>131</v>
      </c>
      <c r="B206" s="157" t="s">
        <v>428</v>
      </c>
      <c r="C206" s="194" t="s">
        <v>429</v>
      </c>
      <c r="D206" s="159" t="s">
        <v>415</v>
      </c>
      <c r="E206" s="167">
        <v>1</v>
      </c>
      <c r="F206" s="171">
        <f t="shared" si="40"/>
        <v>0</v>
      </c>
      <c r="G206" s="172">
        <f t="shared" si="41"/>
        <v>0</v>
      </c>
      <c r="H206" s="172"/>
      <c r="I206" s="172">
        <f t="shared" si="42"/>
        <v>0</v>
      </c>
      <c r="J206" s="172"/>
      <c r="K206" s="172">
        <f t="shared" si="43"/>
        <v>0</v>
      </c>
      <c r="L206" s="172">
        <v>21</v>
      </c>
      <c r="M206" s="172">
        <f t="shared" si="44"/>
        <v>0</v>
      </c>
      <c r="N206" s="160">
        <v>0</v>
      </c>
      <c r="O206" s="160">
        <f t="shared" si="45"/>
        <v>0</v>
      </c>
      <c r="P206" s="160">
        <v>0</v>
      </c>
      <c r="Q206" s="160">
        <f t="shared" si="46"/>
        <v>0</v>
      </c>
      <c r="R206" s="160"/>
      <c r="S206" s="160"/>
      <c r="T206" s="161">
        <v>0</v>
      </c>
      <c r="U206" s="160">
        <f t="shared" si="47"/>
        <v>0</v>
      </c>
      <c r="V206" s="150"/>
      <c r="W206" s="150"/>
      <c r="X206" s="150"/>
      <c r="Y206" s="150"/>
      <c r="Z206" s="150"/>
      <c r="AA206" s="150"/>
      <c r="AB206" s="150"/>
      <c r="AC206" s="150"/>
      <c r="AD206" s="150"/>
      <c r="AE206" s="150" t="s">
        <v>109</v>
      </c>
      <c r="AF206" s="150"/>
      <c r="AG206" s="150"/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>
      <c r="A207" s="151">
        <v>132</v>
      </c>
      <c r="B207" s="157" t="s">
        <v>430</v>
      </c>
      <c r="C207" s="194" t="s">
        <v>431</v>
      </c>
      <c r="D207" s="159" t="s">
        <v>415</v>
      </c>
      <c r="E207" s="167">
        <v>1</v>
      </c>
      <c r="F207" s="171">
        <f t="shared" si="40"/>
        <v>0</v>
      </c>
      <c r="G207" s="172">
        <f t="shared" si="41"/>
        <v>0</v>
      </c>
      <c r="H207" s="172"/>
      <c r="I207" s="172">
        <f t="shared" si="42"/>
        <v>0</v>
      </c>
      <c r="J207" s="172"/>
      <c r="K207" s="172">
        <f t="shared" si="43"/>
        <v>0</v>
      </c>
      <c r="L207" s="172">
        <v>21</v>
      </c>
      <c r="M207" s="172">
        <f t="shared" si="44"/>
        <v>0</v>
      </c>
      <c r="N207" s="160">
        <v>0</v>
      </c>
      <c r="O207" s="160">
        <f t="shared" si="45"/>
        <v>0</v>
      </c>
      <c r="P207" s="160">
        <v>0</v>
      </c>
      <c r="Q207" s="160">
        <f t="shared" si="46"/>
        <v>0</v>
      </c>
      <c r="R207" s="160"/>
      <c r="S207" s="160"/>
      <c r="T207" s="161">
        <v>0</v>
      </c>
      <c r="U207" s="160">
        <f t="shared" si="47"/>
        <v>0</v>
      </c>
      <c r="V207" s="150"/>
      <c r="W207" s="150"/>
      <c r="X207" s="150"/>
      <c r="Y207" s="150"/>
      <c r="Z207" s="150"/>
      <c r="AA207" s="150"/>
      <c r="AB207" s="150"/>
      <c r="AC207" s="150"/>
      <c r="AD207" s="150"/>
      <c r="AE207" s="150" t="s">
        <v>109</v>
      </c>
      <c r="AF207" s="150"/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ht="22.5" outlineLevel="1">
      <c r="A208" s="151">
        <v>133</v>
      </c>
      <c r="B208" s="157" t="s">
        <v>430</v>
      </c>
      <c r="C208" s="194" t="s">
        <v>432</v>
      </c>
      <c r="D208" s="159" t="s">
        <v>415</v>
      </c>
      <c r="E208" s="167">
        <v>1</v>
      </c>
      <c r="F208" s="171">
        <f t="shared" si="40"/>
        <v>0</v>
      </c>
      <c r="G208" s="172">
        <f t="shared" si="41"/>
        <v>0</v>
      </c>
      <c r="H208" s="172"/>
      <c r="I208" s="172">
        <f t="shared" si="42"/>
        <v>0</v>
      </c>
      <c r="J208" s="172"/>
      <c r="K208" s="172">
        <f t="shared" si="43"/>
        <v>0</v>
      </c>
      <c r="L208" s="172">
        <v>21</v>
      </c>
      <c r="M208" s="172">
        <f t="shared" si="44"/>
        <v>0</v>
      </c>
      <c r="N208" s="160">
        <v>0</v>
      </c>
      <c r="O208" s="160">
        <f t="shared" si="45"/>
        <v>0</v>
      </c>
      <c r="P208" s="160">
        <v>0</v>
      </c>
      <c r="Q208" s="160">
        <f t="shared" si="46"/>
        <v>0</v>
      </c>
      <c r="R208" s="160"/>
      <c r="S208" s="160"/>
      <c r="T208" s="161">
        <v>0</v>
      </c>
      <c r="U208" s="160">
        <f t="shared" si="47"/>
        <v>0</v>
      </c>
      <c r="V208" s="150"/>
      <c r="W208" s="150"/>
      <c r="X208" s="150"/>
      <c r="Y208" s="150"/>
      <c r="Z208" s="150"/>
      <c r="AA208" s="150"/>
      <c r="AB208" s="150"/>
      <c r="AC208" s="150"/>
      <c r="AD208" s="150"/>
      <c r="AE208" s="150" t="s">
        <v>109</v>
      </c>
      <c r="AF208" s="150"/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>
      <c r="A209" s="151">
        <v>134</v>
      </c>
      <c r="B209" s="157" t="s">
        <v>433</v>
      </c>
      <c r="C209" s="194" t="s">
        <v>434</v>
      </c>
      <c r="D209" s="159" t="s">
        <v>264</v>
      </c>
      <c r="E209" s="167">
        <v>1</v>
      </c>
      <c r="F209" s="171">
        <f t="shared" si="40"/>
        <v>0</v>
      </c>
      <c r="G209" s="172">
        <f t="shared" si="41"/>
        <v>0</v>
      </c>
      <c r="H209" s="172"/>
      <c r="I209" s="172">
        <f t="shared" si="42"/>
        <v>0</v>
      </c>
      <c r="J209" s="172"/>
      <c r="K209" s="172">
        <f t="shared" si="43"/>
        <v>0</v>
      </c>
      <c r="L209" s="172">
        <v>21</v>
      </c>
      <c r="M209" s="172">
        <f t="shared" si="44"/>
        <v>0</v>
      </c>
      <c r="N209" s="160">
        <v>0</v>
      </c>
      <c r="O209" s="160">
        <f t="shared" si="45"/>
        <v>0</v>
      </c>
      <c r="P209" s="160">
        <v>0</v>
      </c>
      <c r="Q209" s="160">
        <f t="shared" si="46"/>
        <v>0</v>
      </c>
      <c r="R209" s="160"/>
      <c r="S209" s="160"/>
      <c r="T209" s="161">
        <v>0</v>
      </c>
      <c r="U209" s="160">
        <f t="shared" si="47"/>
        <v>0</v>
      </c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 t="s">
        <v>113</v>
      </c>
      <c r="AF209" s="150"/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>
      <c r="A210" s="152" t="s">
        <v>104</v>
      </c>
      <c r="B210" s="158" t="s">
        <v>78</v>
      </c>
      <c r="C210" s="197" t="s">
        <v>27</v>
      </c>
      <c r="D210" s="164"/>
      <c r="E210" s="170"/>
      <c r="F210" s="173"/>
      <c r="G210" s="173">
        <f>SUMIF(AE211:AE214,"&lt;&gt;NOR",G211:G214)</f>
        <v>0</v>
      </c>
      <c r="H210" s="173"/>
      <c r="I210" s="173">
        <f>SUM(I211:I214)</f>
        <v>0</v>
      </c>
      <c r="J210" s="173"/>
      <c r="K210" s="173">
        <f>SUM(K211:K214)</f>
        <v>0</v>
      </c>
      <c r="L210" s="173"/>
      <c r="M210" s="173">
        <f>SUM(M211:M214)</f>
        <v>0</v>
      </c>
      <c r="N210" s="165"/>
      <c r="O210" s="165">
        <f>SUM(O211:O214)</f>
        <v>0</v>
      </c>
      <c r="P210" s="165"/>
      <c r="Q210" s="165">
        <f>SUM(Q211:Q214)</f>
        <v>0</v>
      </c>
      <c r="R210" s="165"/>
      <c r="S210" s="165"/>
      <c r="T210" s="166"/>
      <c r="U210" s="165">
        <f>SUM(U211:U214)</f>
        <v>0</v>
      </c>
      <c r="AE210" t="s">
        <v>105</v>
      </c>
    </row>
    <row r="211" spans="1:60" outlineLevel="1">
      <c r="A211" s="151">
        <v>135</v>
      </c>
      <c r="B211" s="157" t="s">
        <v>435</v>
      </c>
      <c r="C211" s="194" t="s">
        <v>436</v>
      </c>
      <c r="D211" s="159" t="s">
        <v>415</v>
      </c>
      <c r="E211" s="167">
        <v>1</v>
      </c>
      <c r="F211" s="171">
        <f>H211+J211</f>
        <v>0</v>
      </c>
      <c r="G211" s="172">
        <f>ROUND(E211*F211,2)</f>
        <v>0</v>
      </c>
      <c r="H211" s="172"/>
      <c r="I211" s="172">
        <f>ROUND(E211*H211,2)</f>
        <v>0</v>
      </c>
      <c r="J211" s="172"/>
      <c r="K211" s="172">
        <f>ROUND(E211*J211,2)</f>
        <v>0</v>
      </c>
      <c r="L211" s="172">
        <v>21</v>
      </c>
      <c r="M211" s="172">
        <f>G211*(1+L211/100)</f>
        <v>0</v>
      </c>
      <c r="N211" s="160">
        <v>0</v>
      </c>
      <c r="O211" s="160">
        <f>ROUND(E211*N211,5)</f>
        <v>0</v>
      </c>
      <c r="P211" s="160">
        <v>0</v>
      </c>
      <c r="Q211" s="160">
        <f>ROUND(E211*P211,5)</f>
        <v>0</v>
      </c>
      <c r="R211" s="160"/>
      <c r="S211" s="160"/>
      <c r="T211" s="161">
        <v>0</v>
      </c>
      <c r="U211" s="160">
        <f>ROUND(E211*T211,2)</f>
        <v>0</v>
      </c>
      <c r="V211" s="150"/>
      <c r="W211" s="150"/>
      <c r="X211" s="150"/>
      <c r="Y211" s="150"/>
      <c r="Z211" s="150"/>
      <c r="AA211" s="150"/>
      <c r="AB211" s="150"/>
      <c r="AC211" s="150"/>
      <c r="AD211" s="150"/>
      <c r="AE211" s="150" t="s">
        <v>109</v>
      </c>
      <c r="AF211" s="150"/>
      <c r="AG211" s="150"/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>
      <c r="A212" s="151">
        <v>136</v>
      </c>
      <c r="B212" s="157" t="s">
        <v>437</v>
      </c>
      <c r="C212" s="194" t="s">
        <v>438</v>
      </c>
      <c r="D212" s="159" t="s">
        <v>415</v>
      </c>
      <c r="E212" s="167">
        <v>1</v>
      </c>
      <c r="F212" s="171">
        <f>H212+J212</f>
        <v>0</v>
      </c>
      <c r="G212" s="172">
        <f>ROUND(E212*F212,2)</f>
        <v>0</v>
      </c>
      <c r="H212" s="172"/>
      <c r="I212" s="172">
        <f>ROUND(E212*H212,2)</f>
        <v>0</v>
      </c>
      <c r="J212" s="172"/>
      <c r="K212" s="172">
        <f>ROUND(E212*J212,2)</f>
        <v>0</v>
      </c>
      <c r="L212" s="172">
        <v>21</v>
      </c>
      <c r="M212" s="172">
        <f>G212*(1+L212/100)</f>
        <v>0</v>
      </c>
      <c r="N212" s="160">
        <v>0</v>
      </c>
      <c r="O212" s="160">
        <f>ROUND(E212*N212,5)</f>
        <v>0</v>
      </c>
      <c r="P212" s="160">
        <v>0</v>
      </c>
      <c r="Q212" s="160">
        <f>ROUND(E212*P212,5)</f>
        <v>0</v>
      </c>
      <c r="R212" s="160"/>
      <c r="S212" s="160"/>
      <c r="T212" s="161">
        <v>0</v>
      </c>
      <c r="U212" s="160">
        <f>ROUND(E212*T212,2)</f>
        <v>0</v>
      </c>
      <c r="V212" s="150"/>
      <c r="W212" s="150"/>
      <c r="X212" s="150"/>
      <c r="Y212" s="150"/>
      <c r="Z212" s="150"/>
      <c r="AA212" s="150"/>
      <c r="AB212" s="150"/>
      <c r="AC212" s="150"/>
      <c r="AD212" s="150"/>
      <c r="AE212" s="150" t="s">
        <v>109</v>
      </c>
      <c r="AF212" s="150"/>
      <c r="AG212" s="150"/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>
      <c r="A213" s="151">
        <v>137</v>
      </c>
      <c r="B213" s="157" t="s">
        <v>439</v>
      </c>
      <c r="C213" s="194" t="s">
        <v>440</v>
      </c>
      <c r="D213" s="159" t="s">
        <v>415</v>
      </c>
      <c r="E213" s="167">
        <v>1</v>
      </c>
      <c r="F213" s="171">
        <f>H213+J213</f>
        <v>0</v>
      </c>
      <c r="G213" s="172">
        <f>ROUND(E213*F213,2)</f>
        <v>0</v>
      </c>
      <c r="H213" s="172"/>
      <c r="I213" s="172">
        <f>ROUND(E213*H213,2)</f>
        <v>0</v>
      </c>
      <c r="J213" s="172"/>
      <c r="K213" s="172">
        <f>ROUND(E213*J213,2)</f>
        <v>0</v>
      </c>
      <c r="L213" s="172">
        <v>21</v>
      </c>
      <c r="M213" s="172">
        <f>G213*(1+L213/100)</f>
        <v>0</v>
      </c>
      <c r="N213" s="160">
        <v>0</v>
      </c>
      <c r="O213" s="160">
        <f>ROUND(E213*N213,5)</f>
        <v>0</v>
      </c>
      <c r="P213" s="160">
        <v>0</v>
      </c>
      <c r="Q213" s="160">
        <f>ROUND(E213*P213,5)</f>
        <v>0</v>
      </c>
      <c r="R213" s="160"/>
      <c r="S213" s="160"/>
      <c r="T213" s="161">
        <v>0</v>
      </c>
      <c r="U213" s="160">
        <f>ROUND(E213*T213,2)</f>
        <v>0</v>
      </c>
      <c r="V213" s="150"/>
      <c r="W213" s="150"/>
      <c r="X213" s="150"/>
      <c r="Y213" s="150"/>
      <c r="Z213" s="150"/>
      <c r="AA213" s="150"/>
      <c r="AB213" s="150"/>
      <c r="AC213" s="150"/>
      <c r="AD213" s="150"/>
      <c r="AE213" s="150" t="s">
        <v>109</v>
      </c>
      <c r="AF213" s="150"/>
      <c r="AG213" s="150"/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>
      <c r="A214" s="182">
        <v>138</v>
      </c>
      <c r="B214" s="183" t="s">
        <v>441</v>
      </c>
      <c r="C214" s="198" t="s">
        <v>442</v>
      </c>
      <c r="D214" s="184" t="s">
        <v>264</v>
      </c>
      <c r="E214" s="185">
        <v>1</v>
      </c>
      <c r="F214" s="186">
        <f>H214+J214</f>
        <v>0</v>
      </c>
      <c r="G214" s="187">
        <f>ROUND(E214*F214,2)</f>
        <v>0</v>
      </c>
      <c r="H214" s="187"/>
      <c r="I214" s="187">
        <f>ROUND(E214*H214,2)</f>
        <v>0</v>
      </c>
      <c r="J214" s="187"/>
      <c r="K214" s="187">
        <f>ROUND(E214*J214,2)</f>
        <v>0</v>
      </c>
      <c r="L214" s="187">
        <v>21</v>
      </c>
      <c r="M214" s="187">
        <f>G214*(1+L214/100)</f>
        <v>0</v>
      </c>
      <c r="N214" s="188">
        <v>0</v>
      </c>
      <c r="O214" s="188">
        <f>ROUND(E214*N214,5)</f>
        <v>0</v>
      </c>
      <c r="P214" s="188">
        <v>0</v>
      </c>
      <c r="Q214" s="188">
        <f>ROUND(E214*P214,5)</f>
        <v>0</v>
      </c>
      <c r="R214" s="188"/>
      <c r="S214" s="188"/>
      <c r="T214" s="189">
        <v>0</v>
      </c>
      <c r="U214" s="188">
        <f>ROUND(E214*T214,2)</f>
        <v>0</v>
      </c>
      <c r="V214" s="150"/>
      <c r="W214" s="150"/>
      <c r="X214" s="150"/>
      <c r="Y214" s="150"/>
      <c r="Z214" s="150"/>
      <c r="AA214" s="150"/>
      <c r="AB214" s="150"/>
      <c r="AC214" s="150"/>
      <c r="AD214" s="150"/>
      <c r="AE214" s="150" t="s">
        <v>109</v>
      </c>
      <c r="AF214" s="150"/>
      <c r="AG214" s="150"/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>
      <c r="A215" s="6"/>
      <c r="B215" s="7" t="s">
        <v>443</v>
      </c>
      <c r="C215" s="199" t="s">
        <v>443</v>
      </c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AC215">
        <v>15</v>
      </c>
      <c r="AD215">
        <v>21</v>
      </c>
    </row>
    <row r="216" spans="1:60">
      <c r="A216" s="190"/>
      <c r="B216" s="191" t="s">
        <v>28</v>
      </c>
      <c r="C216" s="200" t="s">
        <v>443</v>
      </c>
      <c r="D216" s="192"/>
      <c r="E216" s="192"/>
      <c r="F216" s="192"/>
      <c r="G216" s="193">
        <f>G8+G96+G99+G108+G123+G138+G160+G171+G179+G181+G198+G210</f>
        <v>0</v>
      </c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AC216">
        <f>SUMIF(L7:L214,AC215,G7:G214)</f>
        <v>0</v>
      </c>
      <c r="AD216">
        <f>SUMIF(L7:L214,AD215,G7:G214)</f>
        <v>0</v>
      </c>
      <c r="AE216" t="s">
        <v>444</v>
      </c>
    </row>
    <row r="217" spans="1:60">
      <c r="A217" s="6"/>
      <c r="B217" s="7" t="s">
        <v>443</v>
      </c>
      <c r="C217" s="199" t="s">
        <v>443</v>
      </c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60">
      <c r="A218" s="6"/>
      <c r="B218" s="7" t="s">
        <v>443</v>
      </c>
      <c r="C218" s="199" t="s">
        <v>443</v>
      </c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spans="1:60">
      <c r="A219" s="263" t="s">
        <v>445</v>
      </c>
      <c r="B219" s="263"/>
      <c r="C219" s="264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60">
      <c r="A220" s="265"/>
      <c r="B220" s="266"/>
      <c r="C220" s="267"/>
      <c r="D220" s="266"/>
      <c r="E220" s="266"/>
      <c r="F220" s="266"/>
      <c r="G220" s="268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AE220" t="s">
        <v>446</v>
      </c>
    </row>
    <row r="221" spans="1:60">
      <c r="A221" s="269"/>
      <c r="B221" s="270"/>
      <c r="C221" s="271"/>
      <c r="D221" s="270"/>
      <c r="E221" s="270"/>
      <c r="F221" s="270"/>
      <c r="G221" s="272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60">
      <c r="A222" s="269"/>
      <c r="B222" s="270"/>
      <c r="C222" s="271"/>
      <c r="D222" s="270"/>
      <c r="E222" s="270"/>
      <c r="F222" s="270"/>
      <c r="G222" s="272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60">
      <c r="A223" s="269"/>
      <c r="B223" s="270"/>
      <c r="C223" s="271"/>
      <c r="D223" s="270"/>
      <c r="E223" s="270"/>
      <c r="F223" s="270"/>
      <c r="G223" s="272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60">
      <c r="A224" s="273"/>
      <c r="B224" s="274"/>
      <c r="C224" s="275"/>
      <c r="D224" s="274"/>
      <c r="E224" s="274"/>
      <c r="F224" s="274"/>
      <c r="G224" s="27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>
      <c r="A225" s="6"/>
      <c r="B225" s="7" t="s">
        <v>443</v>
      </c>
      <c r="C225" s="199" t="s">
        <v>443</v>
      </c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>
      <c r="C226" s="201"/>
      <c r="AE226" t="s">
        <v>447</v>
      </c>
    </row>
  </sheetData>
  <sheetProtection password="C738" sheet="1" objects="1" scenarios="1"/>
  <mergeCells count="6">
    <mergeCell ref="A220:G224"/>
    <mergeCell ref="A1:G1"/>
    <mergeCell ref="C2:G2"/>
    <mergeCell ref="C3:G3"/>
    <mergeCell ref="C4:G4"/>
    <mergeCell ref="A219:C219"/>
  </mergeCells>
  <pageMargins left="0.39370078740157483" right="0.19685039370078741" top="0.78740157480314965" bottom="0.78740157480314965" header="0.31496062992125984" footer="0.31496062992125984"/>
  <pageSetup paperSize="9" scale="9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2023-05-02T09:44:26Z</cp:lastPrinted>
  <dcterms:created xsi:type="dcterms:W3CDTF">2009-04-08T07:15:50Z</dcterms:created>
  <dcterms:modified xsi:type="dcterms:W3CDTF">2023-05-02T09:49:54Z</dcterms:modified>
</cp:coreProperties>
</file>